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6" windowWidth="9000" windowHeight="6120" activeTab="0"/>
  </bookViews>
  <sheets>
    <sheet name="rating scales" sheetId="1" r:id="rId1"/>
    <sheet name="Evaluation Template" sheetId="2" r:id="rId2"/>
    <sheet name="Evaluation with slider" sheetId="3" r:id="rId3"/>
  </sheets>
  <definedNames>
    <definedName name="_xlnm.Print_Area" localSheetId="1">'Evaluation Template'!$A$1:$P$100</definedName>
    <definedName name="_xlnm.Print_Area" localSheetId="2">'Evaluation with slider'!$A$1:$N$105</definedName>
    <definedName name="_xlnm.Print_Area" localSheetId="0">'rating scales'!$A$1:$F$32</definedName>
  </definedNames>
  <calcPr fullCalcOnLoad="1"/>
</workbook>
</file>

<file path=xl/sharedStrings.xml><?xml version="1.0" encoding="utf-8"?>
<sst xmlns="http://schemas.openxmlformats.org/spreadsheetml/2006/main" count="164" uniqueCount="99">
  <si>
    <t xml:space="preserve">  A4.3 </t>
  </si>
  <si>
    <t xml:space="preserve">  A4.2 Minimize hazardous material spills</t>
  </si>
  <si>
    <t xml:space="preserve">  A4.4 </t>
  </si>
  <si>
    <t xml:space="preserve">  A4.5 </t>
  </si>
  <si>
    <t xml:space="preserve">  a.1.2. Max. Availability for Other Residents</t>
  </si>
  <si>
    <t xml:space="preserve">  b.1.  KI Procedures Don’t Impede Evacuation</t>
  </si>
  <si>
    <t xml:space="preserve">A. Minimize Radioactive Iodine Risk to Thyroid  </t>
  </si>
  <si>
    <t xml:space="preserve">  a.1.  Maximize KI Availability</t>
  </si>
  <si>
    <t xml:space="preserve">  a.2.  Optimize Ability to Take KI on Time</t>
  </si>
  <si>
    <t xml:space="preserve">  a.3. Minimize Harm from Inappropriate KI Administration</t>
  </si>
  <si>
    <t>B.  Minimize Harm from Other Aspects of Incident</t>
  </si>
  <si>
    <t xml:space="preserve">  b.2.  Avert Mortality and Morbidity from Radiation or Accidents </t>
  </si>
  <si>
    <t xml:space="preserve">  b.3.  Minimize Panic/Anxiety due to KI Procedures</t>
  </si>
  <si>
    <t xml:space="preserve">  b.4.  KI Procedures’ Resource Use Not Excessive</t>
  </si>
  <si>
    <t xml:space="preserve">  b.5.  Simple KI Procedures before/during Incident </t>
  </si>
  <si>
    <t>OVERALL VALUE (SUMPRODUCT OF WEIGHTS TIMES RATINGS)</t>
  </si>
  <si>
    <t>Meets Each Objective  (Rate from 0 to 10 = best)</t>
  </si>
  <si>
    <t>Overall Objectives</t>
  </si>
  <si>
    <t>Overall Values</t>
  </si>
  <si>
    <t>Minimize Radiation Health Risks to Public</t>
  </si>
  <si>
    <t xml:space="preserve">  a.1.1. Max. Availability for Children &amp; Pregnant Women Residents</t>
  </si>
  <si>
    <t xml:space="preserve">Description of How Well each Plan </t>
  </si>
  <si>
    <t>MM</t>
  </si>
  <si>
    <t>VP</t>
  </si>
  <si>
    <t xml:space="preserve">  a.2.2. KI Taken at Optimal time if No Evacuation</t>
  </si>
  <si>
    <t xml:space="preserve">  a.2.3. KI is Taken at Optimal Time if Evacuation</t>
  </si>
  <si>
    <t xml:space="preserve">  a.2.4. Ensure KI is Stored to Assure Stability</t>
  </si>
  <si>
    <t xml:space="preserve">  a.1.3. Max. Availability for Mobile Population</t>
  </si>
  <si>
    <t xml:space="preserve">  b.6.  Educate Public to Respond to Nuclear Incident</t>
  </si>
  <si>
    <t xml:space="preserve">Set each rating scale to go from </t>
  </si>
  <si>
    <r>
      <t>10 = best observed</t>
    </r>
    <r>
      <rPr>
        <sz val="26"/>
        <color indexed="10"/>
        <rFont val="Times New Roman"/>
        <family val="1"/>
      </rPr>
      <t xml:space="preserve"> to          0 = worst observed</t>
    </r>
  </si>
  <si>
    <t>Calculated Normalized Weights (Sum = 100%)</t>
  </si>
  <si>
    <t>Importance Weights (Sum = 100%)</t>
  </si>
  <si>
    <t>1 dose/person in stockpile</t>
  </si>
  <si>
    <t>0 doses/person in stockpile</t>
  </si>
  <si>
    <t>1 dose/child in stockpile</t>
  </si>
  <si>
    <t>50% have extra dose at home now</t>
  </si>
  <si>
    <t>10% have extra dose at home now</t>
  </si>
  <si>
    <t>85% have extra dose at home now</t>
  </si>
  <si>
    <t>10% know</t>
  </si>
  <si>
    <t>50% know</t>
  </si>
  <si>
    <t>85% know</t>
  </si>
  <si>
    <t>2% take timely KI who bought on own</t>
  </si>
  <si>
    <t>50% take timely pre-distributed KI</t>
  </si>
  <si>
    <t>very simple</t>
  </si>
  <si>
    <t>some complications</t>
  </si>
  <si>
    <t>very complicated</t>
  </si>
  <si>
    <t>some understanding</t>
  </si>
  <si>
    <t xml:space="preserve">little public understanding </t>
  </si>
  <si>
    <t>much public understanding</t>
  </si>
  <si>
    <t>very costly in labor time and money</t>
  </si>
  <si>
    <t>somewhat costly in labor time</t>
  </si>
  <si>
    <t>very inexpensive</t>
  </si>
  <si>
    <t>little panic/anxiety due to KI</t>
  </si>
  <si>
    <t>much panic/anxiety due to KI</t>
  </si>
  <si>
    <t>no extra panic/anxiety</t>
  </si>
  <si>
    <t>20% take timely pre-distributed KI</t>
  </si>
  <si>
    <t>2% take own + 30% take reception KI</t>
  </si>
  <si>
    <t>20% take own + 50% take reception KI</t>
  </si>
  <si>
    <t>50% take own+40% take reception KI</t>
  </si>
  <si>
    <t>90% taking KI take wrong dose</t>
  </si>
  <si>
    <t>40% taking KI take wrong dose</t>
  </si>
  <si>
    <t>10% taking KI take wrong dose</t>
  </si>
  <si>
    <t>90% taking KI take too late</t>
  </si>
  <si>
    <t>40% taking KI too late</t>
  </si>
  <si>
    <t>10% taking KI too late</t>
  </si>
  <si>
    <t>5% side effects</t>
  </si>
  <si>
    <t>0.1% side effects</t>
  </si>
  <si>
    <t>2.5% side effects</t>
  </si>
  <si>
    <t>evacuation slowed by 1 hour/person</t>
  </si>
  <si>
    <t>evacuation slowed by 30 min./person</t>
  </si>
  <si>
    <t>evacuation slowed by 5 min./person</t>
  </si>
  <si>
    <t>expect 15 serious cases</t>
  </si>
  <si>
    <t xml:space="preserve">  a.2.2. KI Taken at Optimal Time if No Evacuation</t>
  </si>
  <si>
    <t>Selected Points on Rating Scale for Each Objective</t>
  </si>
  <si>
    <t xml:space="preserve">50% of  KI stored poorly </t>
  </si>
  <si>
    <t>20% of KI stored poorly</t>
  </si>
  <si>
    <t>1% of KI stored poorly</t>
  </si>
  <si>
    <t>25% have extra dose at home now</t>
  </si>
  <si>
    <t>25% have extra dose at mobile location now</t>
  </si>
  <si>
    <t>expect 25 serious (non-thyroid) cases</t>
  </si>
  <si>
    <t xml:space="preserve">  b.5.  Simple KI Procedures Before/During Incident </t>
  </si>
  <si>
    <t>RC</t>
  </si>
  <si>
    <t>ND</t>
  </si>
  <si>
    <t>MM:                Pre-distribute in Mass Mailing in KIPZ</t>
  </si>
  <si>
    <t>VP:               Pre-distribute via Voluntary Pick-up in KIPZ</t>
  </si>
  <si>
    <t>RC:              Stockpile at Evacuation Reception Centers outside KIPZ</t>
  </si>
  <si>
    <t>ND:                                                               No Distribution of KI</t>
  </si>
  <si>
    <t xml:space="preserve">     Template for Evaluating Plans on Objectives</t>
  </si>
  <si>
    <t>Rating Scales</t>
  </si>
  <si>
    <t xml:space="preserve"> Template for Evaluating Plans on Objectives with adjustable raw swing weights</t>
  </si>
  <si>
    <t>Raw Swing Weights (100=max 0=min)</t>
  </si>
  <si>
    <t xml:space="preserve">  a.2.1. Max. Number of People who Know Where Pill is</t>
  </si>
  <si>
    <t xml:space="preserve">  a.2.1. Max. Number of People who Know Where KI is</t>
  </si>
  <si>
    <t xml:space="preserve">  a.2.3. KI Taken at Optimal Time if Evacuation</t>
  </si>
  <si>
    <t xml:space="preserve">  a.3.1. Correct KI Dose Given (and Taken) for Age</t>
  </si>
  <si>
    <t xml:space="preserve">  a.3.2. First KI Dose Not Taken Too  Late </t>
  </si>
  <si>
    <t xml:space="preserve">  a.3.3. Adverse KI Side Effects (non-thyroid cancer) Minimized</t>
  </si>
  <si>
    <r>
      <t xml:space="preserve">expect </t>
    </r>
    <r>
      <rPr>
        <u val="single"/>
        <sz val="10"/>
        <rFont val="Times New Roman"/>
        <family val="1"/>
      </rPr>
      <t>&lt;</t>
    </r>
    <r>
      <rPr>
        <sz val="10"/>
        <rFont val="Times New Roman"/>
        <family val="1"/>
      </rPr>
      <t xml:space="preserve"> 2 serious cases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</si>
</sst>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;;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6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26"/>
      <color indexed="10"/>
      <name val="Times New Roman"/>
      <family val="1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26"/>
      <color indexed="57"/>
      <name val="Times New Roman"/>
      <family val="1"/>
    </font>
    <font>
      <sz val="16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.25"/>
      <color indexed="8"/>
      <name val="Arial"/>
      <family val="2"/>
    </font>
    <font>
      <b/>
      <sz val="10"/>
      <color indexed="8"/>
      <name val="Arial"/>
      <family val="2"/>
    </font>
    <font>
      <b/>
      <sz val="11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2" fontId="0" fillId="33" borderId="10" xfId="0" applyNumberFormat="1" applyFont="1" applyFill="1" applyBorder="1" applyAlignment="1" applyProtection="1">
      <alignment/>
      <protection/>
    </xf>
    <xf numFmtId="2" fontId="0" fillId="33" borderId="1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2" fontId="4" fillId="0" borderId="11" xfId="0" applyNumberFormat="1" applyFont="1" applyBorder="1" applyAlignment="1" applyProtection="1">
      <alignment horizontal="center" vertical="center" wrapText="1"/>
      <protection/>
    </xf>
    <xf numFmtId="2" fontId="4" fillId="0" borderId="12" xfId="0" applyNumberFormat="1" applyFont="1" applyBorder="1" applyAlignment="1" applyProtection="1">
      <alignment horizontal="center" vertical="top" wrapText="1"/>
      <protection/>
    </xf>
    <xf numFmtId="2" fontId="4" fillId="0" borderId="13" xfId="0" applyNumberFormat="1" applyFont="1" applyBorder="1" applyAlignment="1" applyProtection="1">
      <alignment horizontal="center" vertical="top" wrapText="1"/>
      <protection/>
    </xf>
    <xf numFmtId="0" fontId="5" fillId="34" borderId="14" xfId="0" applyFont="1" applyFill="1" applyBorder="1" applyAlignment="1" applyProtection="1">
      <alignment horizontal="left" vertical="center" wrapText="1"/>
      <protection/>
    </xf>
    <xf numFmtId="0" fontId="5" fillId="34" borderId="15" xfId="0" applyFont="1" applyFill="1" applyBorder="1" applyAlignment="1" applyProtection="1">
      <alignment horizontal="left" vertical="center" wrapText="1"/>
      <protection/>
    </xf>
    <xf numFmtId="0" fontId="0" fillId="34" borderId="15" xfId="0" applyFont="1" applyFill="1" applyBorder="1" applyAlignment="1" applyProtection="1">
      <alignment horizontal="left" vertical="center" wrapText="1"/>
      <protection/>
    </xf>
    <xf numFmtId="0" fontId="0" fillId="34" borderId="16" xfId="0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 wrapText="1"/>
      <protection locked="0"/>
    </xf>
    <xf numFmtId="2" fontId="0" fillId="0" borderId="17" xfId="0" applyNumberFormat="1" applyFont="1" applyBorder="1" applyAlignment="1" applyProtection="1">
      <alignment horizontal="center" vertical="center"/>
      <protection locked="0"/>
    </xf>
    <xf numFmtId="2" fontId="0" fillId="0" borderId="18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2" fontId="0" fillId="33" borderId="19" xfId="0" applyNumberFormat="1" applyFont="1" applyFill="1" applyBorder="1" applyAlignment="1" applyProtection="1">
      <alignment/>
      <protection/>
    </xf>
    <xf numFmtId="2" fontId="0" fillId="33" borderId="10" xfId="0" applyNumberFormat="1" applyFont="1" applyFill="1" applyBorder="1" applyAlignment="1" applyProtection="1">
      <alignment horizontal="center"/>
      <protection locked="0"/>
    </xf>
    <xf numFmtId="2" fontId="0" fillId="33" borderId="19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2" fontId="4" fillId="0" borderId="11" xfId="0" applyNumberFormat="1" applyFont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2" fontId="15" fillId="0" borderId="0" xfId="0" applyNumberFormat="1" applyFont="1" applyAlignment="1" applyProtection="1">
      <alignment horizontal="center"/>
      <protection locked="0"/>
    </xf>
    <xf numFmtId="2" fontId="15" fillId="0" borderId="0" xfId="0" applyNumberFormat="1" applyFont="1" applyAlignment="1" applyProtection="1">
      <alignment/>
      <protection locked="0"/>
    </xf>
    <xf numFmtId="9" fontId="6" fillId="0" borderId="10" xfId="0" applyNumberFormat="1" applyFont="1" applyFill="1" applyBorder="1" applyAlignment="1" applyProtection="1">
      <alignment horizontal="center"/>
      <protection/>
    </xf>
    <xf numFmtId="9" fontId="6" fillId="33" borderId="10" xfId="0" applyNumberFormat="1" applyFont="1" applyFill="1" applyBorder="1" applyAlignment="1" applyProtection="1">
      <alignment horizontal="center"/>
      <protection/>
    </xf>
    <xf numFmtId="2" fontId="6" fillId="0" borderId="22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vertical="center" wrapText="1"/>
    </xf>
    <xf numFmtId="1" fontId="12" fillId="0" borderId="19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/>
    </xf>
    <xf numFmtId="0" fontId="5" fillId="0" borderId="24" xfId="0" applyFont="1" applyBorder="1" applyAlignment="1">
      <alignment vertical="center" wrapText="1"/>
    </xf>
    <xf numFmtId="0" fontId="0" fillId="0" borderId="0" xfId="0" applyBorder="1" applyAlignment="1">
      <alignment/>
    </xf>
    <xf numFmtId="2" fontId="17" fillId="0" borderId="10" xfId="0" applyNumberFormat="1" applyFont="1" applyBorder="1" applyAlignment="1" applyProtection="1">
      <alignment horizontal="center" vertical="top" wrapText="1"/>
      <protection/>
    </xf>
    <xf numFmtId="2" fontId="17" fillId="0" borderId="19" xfId="0" applyNumberFormat="1" applyFont="1" applyBorder="1" applyAlignment="1" applyProtection="1">
      <alignment horizontal="center" vertical="top" wrapText="1"/>
      <protection/>
    </xf>
    <xf numFmtId="9" fontId="8" fillId="0" borderId="10" xfId="0" applyNumberFormat="1" applyFont="1" applyFill="1" applyBorder="1" applyAlignment="1" applyProtection="1">
      <alignment horizontal="center"/>
      <protection/>
    </xf>
    <xf numFmtId="1" fontId="8" fillId="0" borderId="10" xfId="0" applyNumberFormat="1" applyFont="1" applyFill="1" applyBorder="1" applyAlignment="1" applyProtection="1">
      <alignment horizontal="center"/>
      <protection/>
    </xf>
    <xf numFmtId="2" fontId="8" fillId="0" borderId="22" xfId="0" applyNumberFormat="1" applyFont="1" applyFill="1" applyBorder="1" applyAlignment="1" applyProtection="1">
      <alignment horizontal="center" vertical="center"/>
      <protection/>
    </xf>
    <xf numFmtId="1" fontId="8" fillId="0" borderId="22" xfId="0" applyNumberFormat="1" applyFont="1" applyFill="1" applyBorder="1" applyAlignment="1" applyProtection="1">
      <alignment horizontal="center" vertical="center"/>
      <protection/>
    </xf>
    <xf numFmtId="2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/>
    </xf>
    <xf numFmtId="2" fontId="17" fillId="0" borderId="11" xfId="0" applyNumberFormat="1" applyFont="1" applyBorder="1" applyAlignment="1" applyProtection="1">
      <alignment horizontal="center" vertical="top" wrapText="1"/>
      <protection/>
    </xf>
    <xf numFmtId="2" fontId="17" fillId="0" borderId="12" xfId="0" applyNumberFormat="1" applyFont="1" applyBorder="1" applyAlignment="1" applyProtection="1">
      <alignment horizontal="center" vertical="top" wrapText="1"/>
      <protection/>
    </xf>
    <xf numFmtId="2" fontId="17" fillId="0" borderId="13" xfId="0" applyNumberFormat="1" applyFont="1" applyBorder="1" applyAlignment="1" applyProtection="1">
      <alignment horizontal="center" vertical="top" wrapText="1"/>
      <protection/>
    </xf>
    <xf numFmtId="2" fontId="0" fillId="0" borderId="25" xfId="0" applyNumberFormat="1" applyFont="1" applyBorder="1" applyAlignment="1" applyProtection="1">
      <alignment horizontal="center" vertical="center"/>
      <protection/>
    </xf>
    <xf numFmtId="2" fontId="0" fillId="33" borderId="16" xfId="0" applyNumberFormat="1" applyFont="1" applyFill="1" applyBorder="1" applyAlignment="1" applyProtection="1">
      <alignment horizontal="center"/>
      <protection/>
    </xf>
    <xf numFmtId="2" fontId="4" fillId="0" borderId="26" xfId="0" applyNumberFormat="1" applyFont="1" applyBorder="1" applyAlignment="1" applyProtection="1">
      <alignment horizontal="center" vertical="center" wrapText="1"/>
      <protection/>
    </xf>
    <xf numFmtId="2" fontId="4" fillId="0" borderId="27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 wrapText="1"/>
    </xf>
    <xf numFmtId="2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/>
      <protection/>
    </xf>
    <xf numFmtId="0" fontId="9" fillId="0" borderId="28" xfId="0" applyFont="1" applyBorder="1" applyAlignment="1" applyProtection="1">
      <alignment/>
      <protection locked="0"/>
    </xf>
    <xf numFmtId="9" fontId="6" fillId="0" borderId="29" xfId="0" applyNumberFormat="1" applyFont="1" applyFill="1" applyBorder="1" applyAlignment="1" applyProtection="1">
      <alignment horizontal="center"/>
      <protection/>
    </xf>
    <xf numFmtId="2" fontId="0" fillId="0" borderId="18" xfId="0" applyNumberFormat="1" applyFont="1" applyFill="1" applyBorder="1" applyAlignment="1" applyProtection="1">
      <alignment horizontal="center" vertical="center"/>
      <protection/>
    </xf>
    <xf numFmtId="9" fontId="6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 wrapText="1"/>
    </xf>
    <xf numFmtId="0" fontId="0" fillId="33" borderId="10" xfId="0" applyFont="1" applyFill="1" applyBorder="1" applyAlignment="1">
      <alignment/>
    </xf>
    <xf numFmtId="2" fontId="0" fillId="33" borderId="29" xfId="0" applyNumberFormat="1" applyFont="1" applyFill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 locked="0"/>
    </xf>
    <xf numFmtId="0" fontId="5" fillId="0" borderId="31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5" fillId="0" borderId="32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/>
      <protection locked="0"/>
    </xf>
    <xf numFmtId="0" fontId="4" fillId="0" borderId="34" xfId="0" applyFont="1" applyBorder="1" applyAlignment="1">
      <alignment/>
    </xf>
    <xf numFmtId="0" fontId="4" fillId="0" borderId="26" xfId="0" applyFont="1" applyBorder="1" applyAlignment="1">
      <alignment/>
    </xf>
    <xf numFmtId="1" fontId="11" fillId="0" borderId="35" xfId="0" applyNumberFormat="1" applyFont="1" applyFill="1" applyBorder="1" applyAlignment="1" applyProtection="1">
      <alignment horizontal="center" vertical="center" wrapText="1"/>
      <protection/>
    </xf>
    <xf numFmtId="1" fontId="11" fillId="0" borderId="36" xfId="0" applyNumberFormat="1" applyFont="1" applyFill="1" applyBorder="1" applyAlignment="1" applyProtection="1">
      <alignment horizontal="center" vertical="center" wrapText="1"/>
      <protection/>
    </xf>
    <xf numFmtId="1" fontId="11" fillId="0" borderId="37" xfId="0" applyNumberFormat="1" applyFont="1" applyFill="1" applyBorder="1" applyAlignment="1" applyProtection="1">
      <alignment horizontal="center" vertical="center" wrapText="1"/>
      <protection/>
    </xf>
    <xf numFmtId="9" fontId="0" fillId="33" borderId="29" xfId="0" applyNumberFormat="1" applyFont="1" applyFill="1" applyBorder="1" applyAlignment="1" applyProtection="1">
      <alignment horizontal="center"/>
      <protection/>
    </xf>
    <xf numFmtId="1" fontId="0" fillId="33" borderId="10" xfId="0" applyNumberFormat="1" applyFont="1" applyFill="1" applyBorder="1" applyAlignment="1" applyProtection="1">
      <alignment/>
      <protection/>
    </xf>
    <xf numFmtId="1" fontId="0" fillId="33" borderId="10" xfId="0" applyNumberFormat="1" applyFont="1" applyFill="1" applyBorder="1" applyAlignment="1">
      <alignment/>
    </xf>
    <xf numFmtId="1" fontId="0" fillId="33" borderId="19" xfId="0" applyNumberFormat="1" applyFont="1" applyFill="1" applyBorder="1" applyAlignment="1" applyProtection="1">
      <alignment/>
      <protection/>
    </xf>
    <xf numFmtId="2" fontId="0" fillId="33" borderId="38" xfId="0" applyNumberFormat="1" applyFont="1" applyFill="1" applyBorder="1" applyAlignment="1" applyProtection="1">
      <alignment horizontal="center"/>
      <protection/>
    </xf>
    <xf numFmtId="2" fontId="0" fillId="33" borderId="16" xfId="0" applyNumberFormat="1" applyFont="1" applyFill="1" applyBorder="1" applyAlignment="1" applyProtection="1">
      <alignment/>
      <protection/>
    </xf>
    <xf numFmtId="2" fontId="0" fillId="33" borderId="39" xfId="0" applyNumberFormat="1" applyFont="1" applyFill="1" applyBorder="1" applyAlignment="1" applyProtection="1">
      <alignment/>
      <protection/>
    </xf>
    <xf numFmtId="9" fontId="18" fillId="0" borderId="29" xfId="0" applyNumberFormat="1" applyFont="1" applyFill="1" applyBorder="1" applyAlignment="1" applyProtection="1">
      <alignment horizontal="center"/>
      <protection/>
    </xf>
    <xf numFmtId="1" fontId="18" fillId="0" borderId="10" xfId="0" applyNumberFormat="1" applyFont="1" applyFill="1" applyBorder="1" applyAlignment="1" applyProtection="1">
      <alignment horizontal="center"/>
      <protection locked="0"/>
    </xf>
    <xf numFmtId="1" fontId="18" fillId="0" borderId="19" xfId="0" applyNumberFormat="1" applyFont="1" applyFill="1" applyBorder="1" applyAlignment="1" applyProtection="1">
      <alignment horizontal="center"/>
      <protection locked="0"/>
    </xf>
    <xf numFmtId="9" fontId="3" fillId="33" borderId="29" xfId="0" applyNumberFormat="1" applyFont="1" applyFill="1" applyBorder="1" applyAlignment="1" applyProtection="1">
      <alignment horizontal="center"/>
      <protection/>
    </xf>
    <xf numFmtId="9" fontId="18" fillId="33" borderId="29" xfId="0" applyNumberFormat="1" applyFont="1" applyFill="1" applyBorder="1" applyAlignment="1" applyProtection="1">
      <alignment horizontal="center"/>
      <protection/>
    </xf>
    <xf numFmtId="1" fontId="18" fillId="33" borderId="10" xfId="0" applyNumberFormat="1" applyFont="1" applyFill="1" applyBorder="1" applyAlignment="1" applyProtection="1">
      <alignment/>
      <protection/>
    </xf>
    <xf numFmtId="1" fontId="18" fillId="33" borderId="19" xfId="0" applyNumberFormat="1" applyFont="1" applyFill="1" applyBorder="1" applyAlignment="1" applyProtection="1">
      <alignment/>
      <protection/>
    </xf>
    <xf numFmtId="9" fontId="18" fillId="0" borderId="25" xfId="0" applyNumberFormat="1" applyFont="1" applyFill="1" applyBorder="1" applyAlignment="1" applyProtection="1">
      <alignment horizontal="center"/>
      <protection/>
    </xf>
    <xf numFmtId="1" fontId="18" fillId="0" borderId="18" xfId="0" applyNumberFormat="1" applyFont="1" applyFill="1" applyBorder="1" applyAlignment="1" applyProtection="1">
      <alignment horizontal="center"/>
      <protection locked="0"/>
    </xf>
    <xf numFmtId="1" fontId="18" fillId="0" borderId="23" xfId="0" applyNumberFormat="1" applyFont="1" applyFill="1" applyBorder="1" applyAlignment="1" applyProtection="1">
      <alignment horizontal="center"/>
      <protection locked="0"/>
    </xf>
    <xf numFmtId="0" fontId="8" fillId="34" borderId="14" xfId="0" applyFont="1" applyFill="1" applyBorder="1" applyAlignment="1" applyProtection="1">
      <alignment horizontal="left" vertical="center" wrapText="1"/>
      <protection/>
    </xf>
    <xf numFmtId="0" fontId="20" fillId="0" borderId="40" xfId="0" applyFont="1" applyBorder="1" applyAlignment="1" applyProtection="1">
      <alignment/>
      <protection/>
    </xf>
    <xf numFmtId="0" fontId="20" fillId="0" borderId="40" xfId="0" applyFont="1" applyBorder="1" applyAlignment="1" applyProtection="1">
      <alignment/>
      <protection locked="0"/>
    </xf>
    <xf numFmtId="0" fontId="8" fillId="34" borderId="15" xfId="0" applyFont="1" applyFill="1" applyBorder="1" applyAlignment="1" applyProtection="1">
      <alignment horizontal="left" vertical="center" wrapText="1"/>
      <protection/>
    </xf>
    <xf numFmtId="0" fontId="20" fillId="34" borderId="15" xfId="0" applyFont="1" applyFill="1" applyBorder="1" applyAlignment="1" applyProtection="1">
      <alignment horizontal="left" vertical="center" wrapText="1"/>
      <protection/>
    </xf>
    <xf numFmtId="0" fontId="20" fillId="34" borderId="16" xfId="0" applyFont="1" applyFill="1" applyBorder="1" applyAlignment="1" applyProtection="1">
      <alignment horizontal="left" vertical="center" wrapText="1"/>
      <protection/>
    </xf>
    <xf numFmtId="0" fontId="20" fillId="34" borderId="21" xfId="0" applyFont="1" applyFill="1" applyBorder="1" applyAlignment="1" applyProtection="1">
      <alignment horizontal="left" vertical="center" wrapText="1"/>
      <protection/>
    </xf>
    <xf numFmtId="0" fontId="20" fillId="34" borderId="35" xfId="0" applyFont="1" applyFill="1" applyBorder="1" applyAlignment="1" applyProtection="1">
      <alignment horizontal="left" vertical="center" wrapText="1"/>
      <protection/>
    </xf>
    <xf numFmtId="0" fontId="20" fillId="0" borderId="41" xfId="0" applyFont="1" applyBorder="1" applyAlignment="1" applyProtection="1">
      <alignment/>
      <protection locked="0"/>
    </xf>
    <xf numFmtId="0" fontId="20" fillId="0" borderId="40" xfId="0" applyFont="1" applyBorder="1" applyAlignment="1">
      <alignment/>
    </xf>
    <xf numFmtId="2" fontId="12" fillId="0" borderId="30" xfId="0" applyNumberFormat="1" applyFont="1" applyBorder="1" applyAlignment="1" applyProtection="1">
      <alignment horizontal="center"/>
      <protection/>
    </xf>
    <xf numFmtId="0" fontId="4" fillId="0" borderId="1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20" fillId="34" borderId="45" xfId="0" applyFont="1" applyFill="1" applyBorder="1" applyAlignment="1" applyProtection="1">
      <alignment horizontal="left" vertical="center" wrapText="1"/>
      <protection/>
    </xf>
    <xf numFmtId="0" fontId="20" fillId="0" borderId="46" xfId="0" applyFont="1" applyBorder="1" applyAlignment="1" applyProtection="1">
      <alignment/>
      <protection locked="0"/>
    </xf>
    <xf numFmtId="0" fontId="20" fillId="0" borderId="47" xfId="0" applyFont="1" applyBorder="1" applyAlignment="1">
      <alignment/>
    </xf>
    <xf numFmtId="0" fontId="8" fillId="0" borderId="48" xfId="0" applyFont="1" applyBorder="1" applyAlignment="1" applyProtection="1">
      <alignment horizontal="center"/>
      <protection/>
    </xf>
    <xf numFmtId="0" fontId="20" fillId="0" borderId="49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34" borderId="51" xfId="0" applyFont="1" applyFill="1" applyBorder="1" applyAlignment="1" applyProtection="1">
      <alignment horizontal="left" vertical="center" wrapText="1"/>
      <protection/>
    </xf>
    <xf numFmtId="0" fontId="8" fillId="0" borderId="52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53" xfId="0" applyFont="1" applyBorder="1" applyAlignment="1">
      <alignment/>
    </xf>
    <xf numFmtId="0" fontId="20" fillId="34" borderId="15" xfId="0" applyFont="1" applyFill="1" applyBorder="1" applyAlignment="1" applyProtection="1">
      <alignment wrapText="1"/>
      <protection/>
    </xf>
    <xf numFmtId="0" fontId="20" fillId="34" borderId="15" xfId="0" applyFont="1" applyFill="1" applyBorder="1" applyAlignment="1">
      <alignment wrapText="1"/>
    </xf>
    <xf numFmtId="0" fontId="20" fillId="34" borderId="54" xfId="0" applyFont="1" applyFill="1" applyBorder="1" applyAlignment="1">
      <alignment/>
    </xf>
    <xf numFmtId="0" fontId="20" fillId="34" borderId="38" xfId="0" applyFont="1" applyFill="1" applyBorder="1" applyAlignment="1">
      <alignment/>
    </xf>
    <xf numFmtId="0" fontId="8" fillId="0" borderId="28" xfId="0" applyFont="1" applyBorder="1" applyAlignment="1">
      <alignment/>
    </xf>
    <xf numFmtId="0" fontId="8" fillId="0" borderId="40" xfId="0" applyFont="1" applyBorder="1" applyAlignment="1">
      <alignment/>
    </xf>
    <xf numFmtId="0" fontId="9" fillId="0" borderId="41" xfId="0" applyFont="1" applyBorder="1" applyAlignment="1" applyProtection="1">
      <alignment/>
      <protection locked="0"/>
    </xf>
    <xf numFmtId="0" fontId="9" fillId="0" borderId="2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Border="1" applyAlignment="1">
      <alignment/>
    </xf>
    <xf numFmtId="0" fontId="3" fillId="0" borderId="30" xfId="0" applyFont="1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4" xfId="0" applyBorder="1" applyAlignment="1">
      <alignment/>
    </xf>
    <xf numFmtId="0" fontId="0" fillId="0" borderId="26" xfId="0" applyBorder="1" applyAlignment="1">
      <alignment/>
    </xf>
    <xf numFmtId="0" fontId="4" fillId="0" borderId="55" xfId="0" applyFont="1" applyBorder="1" applyAlignment="1" applyProtection="1">
      <alignment horizontal="center"/>
      <protection/>
    </xf>
    <xf numFmtId="0" fontId="0" fillId="0" borderId="56" xfId="0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5" xfId="0" applyFont="1" applyBorder="1" applyAlignment="1" applyProtection="1">
      <alignment wrapText="1"/>
      <protection/>
    </xf>
    <xf numFmtId="0" fontId="0" fillId="0" borderId="15" xfId="0" applyFont="1" applyBorder="1" applyAlignment="1">
      <alignment wrapText="1"/>
    </xf>
    <xf numFmtId="0" fontId="0" fillId="0" borderId="5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28" xfId="0" applyFont="1" applyBorder="1" applyAlignment="1">
      <alignment/>
    </xf>
    <xf numFmtId="0" fontId="9" fillId="34" borderId="45" xfId="0" applyFont="1" applyFill="1" applyBorder="1" applyAlignment="1" applyProtection="1">
      <alignment horizontal="left" vertical="center" wrapText="1"/>
      <protection/>
    </xf>
    <xf numFmtId="2" fontId="0" fillId="0" borderId="30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2" fontId="0" fillId="0" borderId="33" xfId="0" applyNumberFormat="1" applyFont="1" applyBorder="1" applyAlignment="1" applyProtection="1">
      <alignment horizontal="center"/>
      <protection/>
    </xf>
    <xf numFmtId="0" fontId="0" fillId="0" borderId="3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5" fillId="0" borderId="58" xfId="0" applyFont="1" applyBorder="1" applyAlignment="1" applyProtection="1">
      <alignment horizontal="center"/>
      <protection/>
    </xf>
    <xf numFmtId="0" fontId="4" fillId="0" borderId="49" xfId="0" applyFont="1" applyBorder="1" applyAlignment="1">
      <alignment horizontal="center"/>
    </xf>
    <xf numFmtId="0" fontId="9" fillId="34" borderId="51" xfId="0" applyFont="1" applyFill="1" applyBorder="1" applyAlignment="1" applyProtection="1">
      <alignment horizontal="left" vertical="center" wrapText="1"/>
      <protection/>
    </xf>
    <xf numFmtId="0" fontId="3" fillId="0" borderId="45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4" xfId="0" applyFont="1" applyBorder="1" applyAlignment="1" applyProtection="1">
      <alignment vertical="center" wrapText="1"/>
      <protection/>
    </xf>
    <xf numFmtId="0" fontId="0" fillId="0" borderId="59" xfId="0" applyFont="1" applyBorder="1" applyAlignment="1">
      <alignment/>
    </xf>
    <xf numFmtId="0" fontId="8" fillId="0" borderId="60" xfId="0" applyFont="1" applyBorder="1" applyAlignment="1">
      <alignment vertical="center" wrapText="1"/>
    </xf>
    <xf numFmtId="0" fontId="8" fillId="0" borderId="61" xfId="0" applyFont="1" applyBorder="1" applyAlignment="1">
      <alignment vertical="center" wrapText="1"/>
    </xf>
    <xf numFmtId="0" fontId="8" fillId="0" borderId="62" xfId="0" applyFont="1" applyBorder="1" applyAlignment="1">
      <alignment vertical="center" wrapText="1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57" xfId="0" applyFont="1" applyBorder="1" applyAlignment="1">
      <alignment/>
    </xf>
    <xf numFmtId="0" fontId="3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3" fillId="0" borderId="48" xfId="0" applyFont="1" applyBorder="1" applyAlignment="1" applyProtection="1">
      <alignment horizontal="center"/>
      <protection/>
    </xf>
    <xf numFmtId="0" fontId="0" fillId="0" borderId="4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4" fillId="0" borderId="58" xfId="0" applyFont="1" applyBorder="1" applyAlignment="1" applyProtection="1">
      <alignment horizontal="center"/>
      <protection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5" xfId="0" applyFont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57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OVERALL VALUES FOR EACH PLAN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097"/>
          <c:w val="0.916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'Evaluation Template'!$D$54:$G$54</c:f>
              <c:strCache/>
            </c:strRef>
          </c:cat>
          <c:val>
            <c:numRef>
              <c:f>'Evaluation Template'!$D$55:$G$55</c:f>
              <c:numCache/>
            </c:numRef>
          </c:val>
        </c:ser>
        <c:axId val="10442683"/>
        <c:axId val="26875284"/>
      </c:barChart>
      <c:catAx>
        <c:axId val="10442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75284"/>
        <c:crosses val="autoZero"/>
        <c:auto val="1"/>
        <c:lblOffset val="100"/>
        <c:tickLblSkip val="1"/>
        <c:noMultiLvlLbl val="0"/>
      </c:catAx>
      <c:valAx>
        <c:axId val="26875284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Overall Values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426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OVERALL VALUES FOR EACH PLAN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91"/>
          <c:w val="0.916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'Evaluation with slider'!$D$59:$G$59</c:f>
              <c:strCache/>
            </c:strRef>
          </c:cat>
          <c:val>
            <c:numRef>
              <c:f>'Evaluation with slider'!$D$60:$G$60</c:f>
              <c:numCache/>
            </c:numRef>
          </c:val>
        </c:ser>
        <c:axId val="40550965"/>
        <c:axId val="29414366"/>
      </c:barChart>
      <c:catAx>
        <c:axId val="40550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14366"/>
        <c:crosses val="autoZero"/>
        <c:auto val="1"/>
        <c:lblOffset val="100"/>
        <c:tickLblSkip val="1"/>
        <c:noMultiLvlLbl val="0"/>
      </c:catAx>
      <c:valAx>
        <c:axId val="2941436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Overal Values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509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1.emf" /><Relationship Id="rId3" Type="http://schemas.openxmlformats.org/officeDocument/2006/relationships/image" Target="../media/image7.emf" /><Relationship Id="rId4" Type="http://schemas.openxmlformats.org/officeDocument/2006/relationships/image" Target="../media/image3.emf" /><Relationship Id="rId5" Type="http://schemas.openxmlformats.org/officeDocument/2006/relationships/image" Target="../media/image8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13.emf" /><Relationship Id="rId9" Type="http://schemas.openxmlformats.org/officeDocument/2006/relationships/image" Target="../media/image10.emf" /><Relationship Id="rId10" Type="http://schemas.openxmlformats.org/officeDocument/2006/relationships/image" Target="../media/image12.emf" /><Relationship Id="rId11" Type="http://schemas.openxmlformats.org/officeDocument/2006/relationships/image" Target="../media/image1.emf" /><Relationship Id="rId12" Type="http://schemas.openxmlformats.org/officeDocument/2006/relationships/image" Target="../media/image2.emf" /><Relationship Id="rId13" Type="http://schemas.openxmlformats.org/officeDocument/2006/relationships/image" Target="../media/image6.emf" /><Relationship Id="rId14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31</xdr:row>
      <xdr:rowOff>0</xdr:rowOff>
    </xdr:from>
    <xdr:to>
      <xdr:col>0</xdr:col>
      <xdr:colOff>247650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457200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3" name="Line 4"/>
        <xdr:cNvSpPr>
          <a:spLocks/>
        </xdr:cNvSpPr>
      </xdr:nvSpPr>
      <xdr:spPr>
        <a:xfrm>
          <a:off x="11401425" y="608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1</xdr:col>
      <xdr:colOff>219075</xdr:colOff>
      <xdr:row>31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9525" y="6086475"/>
          <a:ext cx="666750" cy="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MINIMIZE RADIATION HEALTH RISKS TO PUBLIC</a:t>
          </a:r>
        </a:p>
      </xdr:txBody>
    </xdr:sp>
    <xdr:clientData/>
  </xdr:twoCellAnchor>
  <xdr:twoCellAnchor>
    <xdr:from>
      <xdr:col>4</xdr:col>
      <xdr:colOff>142875</xdr:colOff>
      <xdr:row>31</xdr:row>
      <xdr:rowOff>0</xdr:rowOff>
    </xdr:from>
    <xdr:to>
      <xdr:col>4</xdr:col>
      <xdr:colOff>447675</xdr:colOff>
      <xdr:row>31</xdr:row>
      <xdr:rowOff>0</xdr:rowOff>
    </xdr:to>
    <xdr:sp>
      <xdr:nvSpPr>
        <xdr:cNvPr id="5" name="Line 6"/>
        <xdr:cNvSpPr>
          <a:spLocks/>
        </xdr:cNvSpPr>
      </xdr:nvSpPr>
      <xdr:spPr>
        <a:xfrm>
          <a:off x="6800850" y="6086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0</xdr:rowOff>
    </xdr:from>
    <xdr:to>
      <xdr:col>6</xdr:col>
      <xdr:colOff>0</xdr:colOff>
      <xdr:row>31</xdr:row>
      <xdr:rowOff>0</xdr:rowOff>
    </xdr:to>
    <xdr:grpSp>
      <xdr:nvGrpSpPr>
        <xdr:cNvPr id="6" name="Group 7"/>
        <xdr:cNvGrpSpPr>
          <a:grpSpLocks/>
        </xdr:cNvGrpSpPr>
      </xdr:nvGrpSpPr>
      <xdr:grpSpPr>
        <a:xfrm>
          <a:off x="619125" y="6086475"/>
          <a:ext cx="10782300" cy="0"/>
          <a:chOff x="71" y="1561"/>
          <a:chExt cx="772" cy="787"/>
        </a:xfrm>
        <a:solidFill>
          <a:srgbClr val="FFFFFF"/>
        </a:solidFill>
      </xdr:grpSpPr>
      <xdr:grpSp>
        <xdr:nvGrpSpPr>
          <xdr:cNvPr id="7" name="Group 8"/>
          <xdr:cNvGrpSpPr>
            <a:grpSpLocks/>
          </xdr:cNvGrpSpPr>
        </xdr:nvGrpSpPr>
        <xdr:grpSpPr>
          <a:xfrm>
            <a:off x="770" y="1719"/>
            <a:ext cx="73" cy="82"/>
            <a:chOff x="655" y="1397"/>
            <a:chExt cx="70" cy="85"/>
          </a:xfrm>
          <a:solidFill>
            <a:srgbClr val="FFFFFF"/>
          </a:solidFill>
        </xdr:grpSpPr>
        <xdr:sp>
          <xdr:nvSpPr>
            <xdr:cNvPr id="8" name="Line 9"/>
            <xdr:cNvSpPr>
              <a:spLocks/>
            </xdr:cNvSpPr>
          </xdr:nvSpPr>
          <xdr:spPr>
            <a:xfrm>
              <a:off x="691" y="1397"/>
              <a:ext cx="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10"/>
            <xdr:cNvSpPr>
              <a:spLocks/>
            </xdr:cNvSpPr>
          </xdr:nvSpPr>
          <xdr:spPr>
            <a:xfrm>
              <a:off x="692" y="1425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1"/>
            <xdr:cNvSpPr>
              <a:spLocks/>
            </xdr:cNvSpPr>
          </xdr:nvSpPr>
          <xdr:spPr>
            <a:xfrm>
              <a:off x="692" y="1453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2"/>
            <xdr:cNvSpPr>
              <a:spLocks/>
            </xdr:cNvSpPr>
          </xdr:nvSpPr>
          <xdr:spPr>
            <a:xfrm>
              <a:off x="655" y="1439"/>
              <a:ext cx="3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3"/>
            <xdr:cNvSpPr>
              <a:spLocks/>
            </xdr:cNvSpPr>
          </xdr:nvSpPr>
          <xdr:spPr>
            <a:xfrm>
              <a:off x="691" y="1397"/>
              <a:ext cx="0" cy="8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4"/>
            <xdr:cNvSpPr>
              <a:spLocks/>
            </xdr:cNvSpPr>
          </xdr:nvSpPr>
          <xdr:spPr>
            <a:xfrm>
              <a:off x="692" y="1482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" name="Group 15"/>
          <xdr:cNvGrpSpPr>
            <a:grpSpLocks/>
          </xdr:cNvGrpSpPr>
        </xdr:nvGrpSpPr>
        <xdr:grpSpPr>
          <a:xfrm>
            <a:off x="770" y="1875"/>
            <a:ext cx="73" cy="82"/>
            <a:chOff x="655" y="1397"/>
            <a:chExt cx="70" cy="85"/>
          </a:xfrm>
          <a:solidFill>
            <a:srgbClr val="FFFFFF"/>
          </a:solidFill>
        </xdr:grpSpPr>
        <xdr:sp>
          <xdr:nvSpPr>
            <xdr:cNvPr id="15" name="Line 16"/>
            <xdr:cNvSpPr>
              <a:spLocks/>
            </xdr:cNvSpPr>
          </xdr:nvSpPr>
          <xdr:spPr>
            <a:xfrm>
              <a:off x="691" y="1397"/>
              <a:ext cx="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7"/>
            <xdr:cNvSpPr>
              <a:spLocks/>
            </xdr:cNvSpPr>
          </xdr:nvSpPr>
          <xdr:spPr>
            <a:xfrm>
              <a:off x="692" y="1425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8"/>
            <xdr:cNvSpPr>
              <a:spLocks/>
            </xdr:cNvSpPr>
          </xdr:nvSpPr>
          <xdr:spPr>
            <a:xfrm>
              <a:off x="692" y="1453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9"/>
            <xdr:cNvSpPr>
              <a:spLocks/>
            </xdr:cNvSpPr>
          </xdr:nvSpPr>
          <xdr:spPr>
            <a:xfrm>
              <a:off x="655" y="1439"/>
              <a:ext cx="3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20"/>
            <xdr:cNvSpPr>
              <a:spLocks/>
            </xdr:cNvSpPr>
          </xdr:nvSpPr>
          <xdr:spPr>
            <a:xfrm>
              <a:off x="691" y="1397"/>
              <a:ext cx="0" cy="8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21"/>
            <xdr:cNvSpPr>
              <a:spLocks/>
            </xdr:cNvSpPr>
          </xdr:nvSpPr>
          <xdr:spPr>
            <a:xfrm>
              <a:off x="692" y="1482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1" name="Group 22"/>
          <xdr:cNvGrpSpPr>
            <a:grpSpLocks/>
          </xdr:cNvGrpSpPr>
        </xdr:nvGrpSpPr>
        <xdr:grpSpPr>
          <a:xfrm>
            <a:off x="488" y="2039"/>
            <a:ext cx="72" cy="309"/>
            <a:chOff x="444" y="1716"/>
            <a:chExt cx="70" cy="270"/>
          </a:xfrm>
          <a:solidFill>
            <a:srgbClr val="FFFFFF"/>
          </a:solidFill>
        </xdr:grpSpPr>
        <xdr:sp>
          <xdr:nvSpPr>
            <xdr:cNvPr id="22" name="Line 23"/>
            <xdr:cNvSpPr>
              <a:spLocks/>
            </xdr:cNvSpPr>
          </xdr:nvSpPr>
          <xdr:spPr>
            <a:xfrm>
              <a:off x="476" y="1716"/>
              <a:ext cx="0" cy="27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24"/>
            <xdr:cNvSpPr>
              <a:spLocks/>
            </xdr:cNvSpPr>
          </xdr:nvSpPr>
          <xdr:spPr>
            <a:xfrm>
              <a:off x="476" y="1716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25"/>
            <xdr:cNvSpPr>
              <a:spLocks/>
            </xdr:cNvSpPr>
          </xdr:nvSpPr>
          <xdr:spPr>
            <a:xfrm>
              <a:off x="476" y="1762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6"/>
            <xdr:cNvSpPr>
              <a:spLocks/>
            </xdr:cNvSpPr>
          </xdr:nvSpPr>
          <xdr:spPr>
            <a:xfrm>
              <a:off x="476" y="1853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27"/>
            <xdr:cNvSpPr>
              <a:spLocks/>
            </xdr:cNvSpPr>
          </xdr:nvSpPr>
          <xdr:spPr>
            <a:xfrm>
              <a:off x="477" y="1900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28"/>
            <xdr:cNvSpPr>
              <a:spLocks/>
            </xdr:cNvSpPr>
          </xdr:nvSpPr>
          <xdr:spPr>
            <a:xfrm>
              <a:off x="477" y="1986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29"/>
            <xdr:cNvSpPr>
              <a:spLocks/>
            </xdr:cNvSpPr>
          </xdr:nvSpPr>
          <xdr:spPr>
            <a:xfrm>
              <a:off x="444" y="1843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30"/>
            <xdr:cNvSpPr>
              <a:spLocks/>
            </xdr:cNvSpPr>
          </xdr:nvSpPr>
          <xdr:spPr>
            <a:xfrm>
              <a:off x="476" y="1808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1"/>
            <xdr:cNvSpPr>
              <a:spLocks/>
            </xdr:cNvSpPr>
          </xdr:nvSpPr>
          <xdr:spPr>
            <a:xfrm>
              <a:off x="476" y="1946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1" name="Group 32"/>
          <xdr:cNvGrpSpPr>
            <a:grpSpLocks/>
          </xdr:cNvGrpSpPr>
        </xdr:nvGrpSpPr>
        <xdr:grpSpPr>
          <a:xfrm>
            <a:off x="71" y="1759"/>
            <a:ext cx="47" cy="426"/>
            <a:chOff x="94" y="1391"/>
            <a:chExt cx="22" cy="142"/>
          </a:xfrm>
          <a:solidFill>
            <a:srgbClr val="FFFFFF"/>
          </a:solidFill>
        </xdr:grpSpPr>
        <xdr:sp>
          <xdr:nvSpPr>
            <xdr:cNvPr id="32" name="Line 33"/>
            <xdr:cNvSpPr>
              <a:spLocks/>
            </xdr:cNvSpPr>
          </xdr:nvSpPr>
          <xdr:spPr>
            <a:xfrm>
              <a:off x="101" y="1391"/>
              <a:ext cx="0" cy="14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34"/>
            <xdr:cNvSpPr>
              <a:spLocks/>
            </xdr:cNvSpPr>
          </xdr:nvSpPr>
          <xdr:spPr>
            <a:xfrm>
              <a:off x="101" y="1391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5"/>
            <xdr:cNvSpPr>
              <a:spLocks/>
            </xdr:cNvSpPr>
          </xdr:nvSpPr>
          <xdr:spPr>
            <a:xfrm>
              <a:off x="101" y="1533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6"/>
            <xdr:cNvSpPr>
              <a:spLocks/>
            </xdr:cNvSpPr>
          </xdr:nvSpPr>
          <xdr:spPr>
            <a:xfrm>
              <a:off x="94" y="1454"/>
              <a:ext cx="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6" name="Group 37"/>
          <xdr:cNvGrpSpPr>
            <a:grpSpLocks/>
          </xdr:cNvGrpSpPr>
        </xdr:nvGrpSpPr>
        <xdr:grpSpPr>
          <a:xfrm>
            <a:off x="770" y="1561"/>
            <a:ext cx="73" cy="82"/>
            <a:chOff x="655" y="1397"/>
            <a:chExt cx="70" cy="85"/>
          </a:xfrm>
          <a:solidFill>
            <a:srgbClr val="FFFFFF"/>
          </a:solidFill>
        </xdr:grpSpPr>
        <xdr:sp>
          <xdr:nvSpPr>
            <xdr:cNvPr id="37" name="Line 38"/>
            <xdr:cNvSpPr>
              <a:spLocks/>
            </xdr:cNvSpPr>
          </xdr:nvSpPr>
          <xdr:spPr>
            <a:xfrm>
              <a:off x="691" y="1397"/>
              <a:ext cx="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Line 39"/>
            <xdr:cNvSpPr>
              <a:spLocks/>
            </xdr:cNvSpPr>
          </xdr:nvSpPr>
          <xdr:spPr>
            <a:xfrm>
              <a:off x="692" y="1425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40"/>
            <xdr:cNvSpPr>
              <a:spLocks/>
            </xdr:cNvSpPr>
          </xdr:nvSpPr>
          <xdr:spPr>
            <a:xfrm>
              <a:off x="692" y="1453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41"/>
            <xdr:cNvSpPr>
              <a:spLocks/>
            </xdr:cNvSpPr>
          </xdr:nvSpPr>
          <xdr:spPr>
            <a:xfrm>
              <a:off x="655" y="1439"/>
              <a:ext cx="3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42"/>
            <xdr:cNvSpPr>
              <a:spLocks/>
            </xdr:cNvSpPr>
          </xdr:nvSpPr>
          <xdr:spPr>
            <a:xfrm>
              <a:off x="691" y="1397"/>
              <a:ext cx="0" cy="8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Line 43"/>
            <xdr:cNvSpPr>
              <a:spLocks/>
            </xdr:cNvSpPr>
          </xdr:nvSpPr>
          <xdr:spPr>
            <a:xfrm>
              <a:off x="692" y="1482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3" name="Group 44"/>
          <xdr:cNvGrpSpPr>
            <a:grpSpLocks/>
          </xdr:cNvGrpSpPr>
        </xdr:nvGrpSpPr>
        <xdr:grpSpPr>
          <a:xfrm>
            <a:off x="489" y="1602"/>
            <a:ext cx="70" cy="315"/>
            <a:chOff x="489" y="1602"/>
            <a:chExt cx="70" cy="315"/>
          </a:xfrm>
          <a:solidFill>
            <a:srgbClr val="FFFFFF"/>
          </a:solidFill>
        </xdr:grpSpPr>
        <xdr:sp>
          <xdr:nvSpPr>
            <xdr:cNvPr id="44" name="Line 45"/>
            <xdr:cNvSpPr>
              <a:spLocks/>
            </xdr:cNvSpPr>
          </xdr:nvSpPr>
          <xdr:spPr>
            <a:xfrm>
              <a:off x="521" y="1602"/>
              <a:ext cx="0" cy="31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46"/>
            <xdr:cNvSpPr>
              <a:spLocks/>
            </xdr:cNvSpPr>
          </xdr:nvSpPr>
          <xdr:spPr>
            <a:xfrm>
              <a:off x="521" y="1602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Line 47"/>
            <xdr:cNvSpPr>
              <a:spLocks/>
            </xdr:cNvSpPr>
          </xdr:nvSpPr>
          <xdr:spPr>
            <a:xfrm>
              <a:off x="522" y="1917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Line 48"/>
            <xdr:cNvSpPr>
              <a:spLocks/>
            </xdr:cNvSpPr>
          </xdr:nvSpPr>
          <xdr:spPr>
            <a:xfrm>
              <a:off x="489" y="1759"/>
              <a:ext cx="3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Line 49"/>
            <xdr:cNvSpPr>
              <a:spLocks/>
            </xdr:cNvSpPr>
          </xdr:nvSpPr>
          <xdr:spPr>
            <a:xfrm>
              <a:off x="523" y="1759"/>
              <a:ext cx="3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68</xdr:row>
      <xdr:rowOff>57150</xdr:rowOff>
    </xdr:from>
    <xdr:to>
      <xdr:col>2</xdr:col>
      <xdr:colOff>0</xdr:colOff>
      <xdr:row>91</xdr:row>
      <xdr:rowOff>104775</xdr:rowOff>
    </xdr:to>
    <xdr:grpSp>
      <xdr:nvGrpSpPr>
        <xdr:cNvPr id="1" name="Group 30"/>
        <xdr:cNvGrpSpPr>
          <a:grpSpLocks/>
        </xdr:cNvGrpSpPr>
      </xdr:nvGrpSpPr>
      <xdr:grpSpPr>
        <a:xfrm>
          <a:off x="781050" y="13287375"/>
          <a:ext cx="342900" cy="4476750"/>
          <a:chOff x="94" y="1391"/>
          <a:chExt cx="22" cy="142"/>
        </a:xfrm>
        <a:solidFill>
          <a:srgbClr val="FFFFFF"/>
        </a:solidFill>
      </xdr:grpSpPr>
      <xdr:sp>
        <xdr:nvSpPr>
          <xdr:cNvPr id="2" name="Line 31"/>
          <xdr:cNvSpPr>
            <a:spLocks/>
          </xdr:cNvSpPr>
        </xdr:nvSpPr>
        <xdr:spPr>
          <a:xfrm>
            <a:off x="101" y="1391"/>
            <a:ext cx="0" cy="1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2"/>
          <xdr:cNvSpPr>
            <a:spLocks/>
          </xdr:cNvSpPr>
        </xdr:nvSpPr>
        <xdr:spPr>
          <a:xfrm>
            <a:off x="101" y="1391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3"/>
          <xdr:cNvSpPr>
            <a:spLocks/>
          </xdr:cNvSpPr>
        </xdr:nvSpPr>
        <xdr:spPr>
          <a:xfrm>
            <a:off x="101" y="153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34"/>
          <xdr:cNvSpPr>
            <a:spLocks/>
          </xdr:cNvSpPr>
        </xdr:nvSpPr>
        <xdr:spPr>
          <a:xfrm>
            <a:off x="94" y="1454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6" name="Line 1"/>
        <xdr:cNvSpPr>
          <a:spLocks/>
        </xdr:cNvSpPr>
      </xdr:nvSpPr>
      <xdr:spPr>
        <a:xfrm>
          <a:off x="0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1019175</xdr:colOff>
      <xdr:row>29</xdr:row>
      <xdr:rowOff>95250</xdr:rowOff>
    </xdr:from>
    <xdr:to>
      <xdr:col>7</xdr:col>
      <xdr:colOff>390525</xdr:colOff>
      <xdr:row>51</xdr:row>
      <xdr:rowOff>123825</xdr:rowOff>
    </xdr:to>
    <xdr:graphicFrame>
      <xdr:nvGraphicFramePr>
        <xdr:cNvPr id="7" name="Chart 3"/>
        <xdr:cNvGraphicFramePr/>
      </xdr:nvGraphicFramePr>
      <xdr:xfrm>
        <a:off x="2143125" y="5981700"/>
        <a:ext cx="56007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133350</xdr:colOff>
      <xdr:row>146</xdr:row>
      <xdr:rowOff>28575</xdr:rowOff>
    </xdr:from>
    <xdr:to>
      <xdr:col>13</xdr:col>
      <xdr:colOff>381000</xdr:colOff>
      <xdr:row>146</xdr:row>
      <xdr:rowOff>28575</xdr:rowOff>
    </xdr:to>
    <xdr:sp>
      <xdr:nvSpPr>
        <xdr:cNvPr id="8" name="Line 4"/>
        <xdr:cNvSpPr>
          <a:spLocks/>
        </xdr:cNvSpPr>
      </xdr:nvSpPr>
      <xdr:spPr>
        <a:xfrm>
          <a:off x="11277600" y="19316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80</xdr:row>
      <xdr:rowOff>0</xdr:rowOff>
    </xdr:from>
    <xdr:to>
      <xdr:col>0</xdr:col>
      <xdr:colOff>428625</xdr:colOff>
      <xdr:row>80</xdr:row>
      <xdr:rowOff>0</xdr:rowOff>
    </xdr:to>
    <xdr:sp>
      <xdr:nvSpPr>
        <xdr:cNvPr id="9" name="Line 0"/>
        <xdr:cNvSpPr>
          <a:spLocks/>
        </xdr:cNvSpPr>
      </xdr:nvSpPr>
      <xdr:spPr>
        <a:xfrm>
          <a:off x="51435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3</xdr:col>
      <xdr:colOff>676275</xdr:colOff>
      <xdr:row>99</xdr:row>
      <xdr:rowOff>0</xdr:rowOff>
    </xdr:to>
    <xdr:grpSp>
      <xdr:nvGrpSpPr>
        <xdr:cNvPr id="10" name="Group 2"/>
        <xdr:cNvGrpSpPr>
          <a:grpSpLocks/>
        </xdr:cNvGrpSpPr>
      </xdr:nvGrpSpPr>
      <xdr:grpSpPr>
        <a:xfrm>
          <a:off x="4648200" y="16497300"/>
          <a:ext cx="676275" cy="2495550"/>
          <a:chOff x="488" y="1715"/>
          <a:chExt cx="83" cy="262"/>
        </a:xfrm>
        <a:solidFill>
          <a:srgbClr val="FFFFFF"/>
        </a:solidFill>
      </xdr:grpSpPr>
      <xdr:sp>
        <xdr:nvSpPr>
          <xdr:cNvPr id="11" name="Line 3"/>
          <xdr:cNvSpPr>
            <a:spLocks/>
          </xdr:cNvSpPr>
        </xdr:nvSpPr>
        <xdr:spPr>
          <a:xfrm>
            <a:off x="526" y="1715"/>
            <a:ext cx="0" cy="2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4"/>
          <xdr:cNvSpPr>
            <a:spLocks/>
          </xdr:cNvSpPr>
        </xdr:nvSpPr>
        <xdr:spPr>
          <a:xfrm>
            <a:off x="526" y="1715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5"/>
          <xdr:cNvSpPr>
            <a:spLocks/>
          </xdr:cNvSpPr>
        </xdr:nvSpPr>
        <xdr:spPr>
          <a:xfrm>
            <a:off x="526" y="1767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6"/>
          <xdr:cNvSpPr>
            <a:spLocks/>
          </xdr:cNvSpPr>
        </xdr:nvSpPr>
        <xdr:spPr>
          <a:xfrm>
            <a:off x="526" y="1873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7"/>
          <xdr:cNvSpPr>
            <a:spLocks/>
          </xdr:cNvSpPr>
        </xdr:nvSpPr>
        <xdr:spPr>
          <a:xfrm>
            <a:off x="527" y="1925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8"/>
          <xdr:cNvSpPr>
            <a:spLocks/>
          </xdr:cNvSpPr>
        </xdr:nvSpPr>
        <xdr:spPr>
          <a:xfrm>
            <a:off x="488" y="1846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9"/>
          <xdr:cNvSpPr>
            <a:spLocks/>
          </xdr:cNvSpPr>
        </xdr:nvSpPr>
        <xdr:spPr>
          <a:xfrm>
            <a:off x="526" y="1820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0"/>
          <xdr:cNvSpPr>
            <a:spLocks/>
          </xdr:cNvSpPr>
        </xdr:nvSpPr>
        <xdr:spPr>
          <a:xfrm>
            <a:off x="526" y="1977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59</xdr:row>
      <xdr:rowOff>95250</xdr:rowOff>
    </xdr:from>
    <xdr:to>
      <xdr:col>4</xdr:col>
      <xdr:colOff>0</xdr:colOff>
      <xdr:row>77</xdr:row>
      <xdr:rowOff>95250</xdr:rowOff>
    </xdr:to>
    <xdr:grpSp>
      <xdr:nvGrpSpPr>
        <xdr:cNvPr id="19" name="Group 11"/>
        <xdr:cNvGrpSpPr>
          <a:grpSpLocks/>
        </xdr:cNvGrpSpPr>
      </xdr:nvGrpSpPr>
      <xdr:grpSpPr>
        <a:xfrm>
          <a:off x="4648200" y="11125200"/>
          <a:ext cx="676275" cy="3552825"/>
          <a:chOff x="489" y="1602"/>
          <a:chExt cx="70" cy="315"/>
        </a:xfrm>
        <a:solidFill>
          <a:srgbClr val="FFFFFF"/>
        </a:solidFill>
      </xdr:grpSpPr>
      <xdr:sp>
        <xdr:nvSpPr>
          <xdr:cNvPr id="20" name="Line 12"/>
          <xdr:cNvSpPr>
            <a:spLocks/>
          </xdr:cNvSpPr>
        </xdr:nvSpPr>
        <xdr:spPr>
          <a:xfrm>
            <a:off x="521" y="1602"/>
            <a:ext cx="0" cy="3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13"/>
          <xdr:cNvSpPr>
            <a:spLocks/>
          </xdr:cNvSpPr>
        </xdr:nvSpPr>
        <xdr:spPr>
          <a:xfrm>
            <a:off x="521" y="1602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14"/>
          <xdr:cNvSpPr>
            <a:spLocks/>
          </xdr:cNvSpPr>
        </xdr:nvSpPr>
        <xdr:spPr>
          <a:xfrm>
            <a:off x="522" y="1917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15"/>
          <xdr:cNvSpPr>
            <a:spLocks/>
          </xdr:cNvSpPr>
        </xdr:nvSpPr>
        <xdr:spPr>
          <a:xfrm>
            <a:off x="489" y="1759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16"/>
          <xdr:cNvSpPr>
            <a:spLocks/>
          </xdr:cNvSpPr>
        </xdr:nvSpPr>
        <xdr:spPr>
          <a:xfrm>
            <a:off x="523" y="1759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666750</xdr:colOff>
      <xdr:row>65</xdr:row>
      <xdr:rowOff>104775</xdr:rowOff>
    </xdr:from>
    <xdr:to>
      <xdr:col>7</xdr:col>
      <xdr:colOff>666750</xdr:colOff>
      <xdr:row>71</xdr:row>
      <xdr:rowOff>76200</xdr:rowOff>
    </xdr:to>
    <xdr:grpSp>
      <xdr:nvGrpSpPr>
        <xdr:cNvPr id="25" name="Group 17"/>
        <xdr:cNvGrpSpPr>
          <a:grpSpLocks/>
        </xdr:cNvGrpSpPr>
      </xdr:nvGrpSpPr>
      <xdr:grpSpPr>
        <a:xfrm>
          <a:off x="7343775" y="12077700"/>
          <a:ext cx="676275" cy="1638300"/>
          <a:chOff x="655" y="1397"/>
          <a:chExt cx="70" cy="85"/>
        </a:xfrm>
        <a:solidFill>
          <a:srgbClr val="FFFFFF"/>
        </a:solidFill>
      </xdr:grpSpPr>
      <xdr:sp>
        <xdr:nvSpPr>
          <xdr:cNvPr id="26" name="Line 18"/>
          <xdr:cNvSpPr>
            <a:spLocks/>
          </xdr:cNvSpPr>
        </xdr:nvSpPr>
        <xdr:spPr>
          <a:xfrm>
            <a:off x="691" y="1397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19"/>
          <xdr:cNvSpPr>
            <a:spLocks/>
          </xdr:cNvSpPr>
        </xdr:nvSpPr>
        <xdr:spPr>
          <a:xfrm>
            <a:off x="692" y="1425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0"/>
          <xdr:cNvSpPr>
            <a:spLocks/>
          </xdr:cNvSpPr>
        </xdr:nvSpPr>
        <xdr:spPr>
          <a:xfrm>
            <a:off x="692" y="1453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1"/>
          <xdr:cNvSpPr>
            <a:spLocks/>
          </xdr:cNvSpPr>
        </xdr:nvSpPr>
        <xdr:spPr>
          <a:xfrm>
            <a:off x="655" y="1439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22"/>
          <xdr:cNvSpPr>
            <a:spLocks/>
          </xdr:cNvSpPr>
        </xdr:nvSpPr>
        <xdr:spPr>
          <a:xfrm>
            <a:off x="691" y="1397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23"/>
          <xdr:cNvSpPr>
            <a:spLocks/>
          </xdr:cNvSpPr>
        </xdr:nvSpPr>
        <xdr:spPr>
          <a:xfrm>
            <a:off x="692" y="1482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666750</xdr:colOff>
      <xdr:row>75</xdr:row>
      <xdr:rowOff>85725</xdr:rowOff>
    </xdr:from>
    <xdr:to>
      <xdr:col>7</xdr:col>
      <xdr:colOff>666750</xdr:colOff>
      <xdr:row>79</xdr:row>
      <xdr:rowOff>95250</xdr:rowOff>
    </xdr:to>
    <xdr:grpSp>
      <xdr:nvGrpSpPr>
        <xdr:cNvPr id="32" name="Group 24"/>
        <xdr:cNvGrpSpPr>
          <a:grpSpLocks/>
        </xdr:cNvGrpSpPr>
      </xdr:nvGrpSpPr>
      <xdr:grpSpPr>
        <a:xfrm>
          <a:off x="7343775" y="14392275"/>
          <a:ext cx="676275" cy="561975"/>
          <a:chOff x="785" y="1579"/>
          <a:chExt cx="71" cy="59"/>
        </a:xfrm>
        <a:solidFill>
          <a:srgbClr val="FFFFFF"/>
        </a:solidFill>
      </xdr:grpSpPr>
      <xdr:sp>
        <xdr:nvSpPr>
          <xdr:cNvPr id="33" name="Line 25"/>
          <xdr:cNvSpPr>
            <a:spLocks/>
          </xdr:cNvSpPr>
        </xdr:nvSpPr>
        <xdr:spPr>
          <a:xfrm>
            <a:off x="823" y="1579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26"/>
          <xdr:cNvSpPr>
            <a:spLocks/>
          </xdr:cNvSpPr>
        </xdr:nvSpPr>
        <xdr:spPr>
          <a:xfrm>
            <a:off x="823" y="1608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27"/>
          <xdr:cNvSpPr>
            <a:spLocks/>
          </xdr:cNvSpPr>
        </xdr:nvSpPr>
        <xdr:spPr>
          <a:xfrm>
            <a:off x="785" y="1608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28"/>
          <xdr:cNvSpPr>
            <a:spLocks/>
          </xdr:cNvSpPr>
        </xdr:nvSpPr>
        <xdr:spPr>
          <a:xfrm>
            <a:off x="822" y="1579"/>
            <a:ext cx="0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29"/>
          <xdr:cNvSpPr>
            <a:spLocks/>
          </xdr:cNvSpPr>
        </xdr:nvSpPr>
        <xdr:spPr>
          <a:xfrm>
            <a:off x="823" y="1638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666750</xdr:colOff>
      <xdr:row>57</xdr:row>
      <xdr:rowOff>76200</xdr:rowOff>
    </xdr:from>
    <xdr:to>
      <xdr:col>7</xdr:col>
      <xdr:colOff>666750</xdr:colOff>
      <xdr:row>61</xdr:row>
      <xdr:rowOff>85725</xdr:rowOff>
    </xdr:to>
    <xdr:grpSp>
      <xdr:nvGrpSpPr>
        <xdr:cNvPr id="38" name="Group 35"/>
        <xdr:cNvGrpSpPr>
          <a:grpSpLocks/>
        </xdr:cNvGrpSpPr>
      </xdr:nvGrpSpPr>
      <xdr:grpSpPr>
        <a:xfrm>
          <a:off x="7343775" y="10829925"/>
          <a:ext cx="676275" cy="561975"/>
          <a:chOff x="785" y="1579"/>
          <a:chExt cx="71" cy="59"/>
        </a:xfrm>
        <a:solidFill>
          <a:srgbClr val="FFFFFF"/>
        </a:solidFill>
      </xdr:grpSpPr>
      <xdr:sp>
        <xdr:nvSpPr>
          <xdr:cNvPr id="39" name="Line 36"/>
          <xdr:cNvSpPr>
            <a:spLocks/>
          </xdr:cNvSpPr>
        </xdr:nvSpPr>
        <xdr:spPr>
          <a:xfrm>
            <a:off x="823" y="1579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37"/>
          <xdr:cNvSpPr>
            <a:spLocks/>
          </xdr:cNvSpPr>
        </xdr:nvSpPr>
        <xdr:spPr>
          <a:xfrm>
            <a:off x="823" y="1608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38"/>
          <xdr:cNvSpPr>
            <a:spLocks/>
          </xdr:cNvSpPr>
        </xdr:nvSpPr>
        <xdr:spPr>
          <a:xfrm>
            <a:off x="785" y="1608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39"/>
          <xdr:cNvSpPr>
            <a:spLocks/>
          </xdr:cNvSpPr>
        </xdr:nvSpPr>
        <xdr:spPr>
          <a:xfrm>
            <a:off x="822" y="1579"/>
            <a:ext cx="0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0"/>
          <xdr:cNvSpPr>
            <a:spLocks/>
          </xdr:cNvSpPr>
        </xdr:nvSpPr>
        <xdr:spPr>
          <a:xfrm>
            <a:off x="823" y="1638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0</xdr:col>
      <xdr:colOff>9525</xdr:colOff>
      <xdr:row>76</xdr:row>
      <xdr:rowOff>47625</xdr:rowOff>
    </xdr:from>
    <xdr:ext cx="762000" cy="819150"/>
    <xdr:sp>
      <xdr:nvSpPr>
        <xdr:cNvPr id="44" name="Text Box 1"/>
        <xdr:cNvSpPr txBox="1">
          <a:spLocks noChangeArrowheads="1"/>
        </xdr:cNvSpPr>
      </xdr:nvSpPr>
      <xdr:spPr>
        <a:xfrm>
          <a:off x="9525" y="14525625"/>
          <a:ext cx="762000" cy="8191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MINIMIZE RADIATION HEALTH RISKS TO PUBLIC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1" name="Line 69"/>
        <xdr:cNvSpPr>
          <a:spLocks/>
        </xdr:cNvSpPr>
      </xdr:nvSpPr>
      <xdr:spPr>
        <a:xfrm>
          <a:off x="0" y="1759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85</xdr:row>
      <xdr:rowOff>0</xdr:rowOff>
    </xdr:from>
    <xdr:to>
      <xdr:col>0</xdr:col>
      <xdr:colOff>428625</xdr:colOff>
      <xdr:row>85</xdr:row>
      <xdr:rowOff>0</xdr:rowOff>
    </xdr:to>
    <xdr:sp>
      <xdr:nvSpPr>
        <xdr:cNvPr id="2" name="Line 121"/>
        <xdr:cNvSpPr>
          <a:spLocks/>
        </xdr:cNvSpPr>
      </xdr:nvSpPr>
      <xdr:spPr>
        <a:xfrm>
          <a:off x="514350" y="1759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33</xdr:row>
      <xdr:rowOff>0</xdr:rowOff>
    </xdr:from>
    <xdr:to>
      <xdr:col>6</xdr:col>
      <xdr:colOff>447675</xdr:colOff>
      <xdr:row>56</xdr:row>
      <xdr:rowOff>47625</xdr:rowOff>
    </xdr:to>
    <xdr:graphicFrame>
      <xdr:nvGraphicFramePr>
        <xdr:cNvPr id="3" name="Chart 225"/>
        <xdr:cNvGraphicFramePr/>
      </xdr:nvGraphicFramePr>
      <xdr:xfrm>
        <a:off x="1609725" y="7162800"/>
        <a:ext cx="56483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133350</xdr:colOff>
      <xdr:row>199</xdr:row>
      <xdr:rowOff>28575</xdr:rowOff>
    </xdr:from>
    <xdr:to>
      <xdr:col>15</xdr:col>
      <xdr:colOff>485775</xdr:colOff>
      <xdr:row>199</xdr:row>
      <xdr:rowOff>28575</xdr:rowOff>
    </xdr:to>
    <xdr:sp>
      <xdr:nvSpPr>
        <xdr:cNvPr id="4" name="Line 360"/>
        <xdr:cNvSpPr>
          <a:spLocks/>
        </xdr:cNvSpPr>
      </xdr:nvSpPr>
      <xdr:spPr>
        <a:xfrm>
          <a:off x="12763500" y="266033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1</xdr:col>
      <xdr:colOff>219075</xdr:colOff>
      <xdr:row>86</xdr:row>
      <xdr:rowOff>142875</xdr:rowOff>
    </xdr:to>
    <xdr:sp>
      <xdr:nvSpPr>
        <xdr:cNvPr id="5" name="Text Box 428"/>
        <xdr:cNvSpPr txBox="1">
          <a:spLocks noChangeArrowheads="1"/>
        </xdr:cNvSpPr>
      </xdr:nvSpPr>
      <xdr:spPr>
        <a:xfrm>
          <a:off x="9525" y="17078325"/>
          <a:ext cx="723900" cy="8191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MINIMIZE RADIATION HEALTH RISKS TO PUBLIC</a:t>
          </a:r>
        </a:p>
      </xdr:txBody>
    </xdr:sp>
    <xdr:clientData/>
  </xdr:twoCellAnchor>
  <xdr:twoCellAnchor editAs="oneCell">
    <xdr:from>
      <xdr:col>3</xdr:col>
      <xdr:colOff>9525</xdr:colOff>
      <xdr:row>13</xdr:row>
      <xdr:rowOff>19050</xdr:rowOff>
    </xdr:from>
    <xdr:to>
      <xdr:col>3</xdr:col>
      <xdr:colOff>809625</xdr:colOff>
      <xdr:row>14</xdr:row>
      <xdr:rowOff>19050</xdr:rowOff>
    </xdr:to>
    <xdr:pic>
      <xdr:nvPicPr>
        <xdr:cNvPr id="6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360997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12</xdr:row>
      <xdr:rowOff>9525</xdr:rowOff>
    </xdr:from>
    <xdr:to>
      <xdr:col>3</xdr:col>
      <xdr:colOff>809625</xdr:colOff>
      <xdr:row>13</xdr:row>
      <xdr:rowOff>9525</xdr:rowOff>
    </xdr:to>
    <xdr:pic>
      <xdr:nvPicPr>
        <xdr:cNvPr id="7" name="ScrollBar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3429000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9525</xdr:rowOff>
    </xdr:from>
    <xdr:to>
      <xdr:col>3</xdr:col>
      <xdr:colOff>790575</xdr:colOff>
      <xdr:row>18</xdr:row>
      <xdr:rowOff>9525</xdr:rowOff>
    </xdr:to>
    <xdr:pic>
      <xdr:nvPicPr>
        <xdr:cNvPr id="8" name="ScrollBar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48200" y="4286250"/>
          <a:ext cx="790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790575</xdr:colOff>
      <xdr:row>17</xdr:row>
      <xdr:rowOff>19050</xdr:rowOff>
    </xdr:to>
    <xdr:pic>
      <xdr:nvPicPr>
        <xdr:cNvPr id="9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48200" y="4124325"/>
          <a:ext cx="790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9525</xdr:rowOff>
    </xdr:from>
    <xdr:to>
      <xdr:col>3</xdr:col>
      <xdr:colOff>790575</xdr:colOff>
      <xdr:row>20</xdr:row>
      <xdr:rowOff>9525</xdr:rowOff>
    </xdr:to>
    <xdr:pic>
      <xdr:nvPicPr>
        <xdr:cNvPr id="10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48200" y="4629150"/>
          <a:ext cx="790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9525</xdr:rowOff>
    </xdr:from>
    <xdr:to>
      <xdr:col>3</xdr:col>
      <xdr:colOff>790575</xdr:colOff>
      <xdr:row>19</xdr:row>
      <xdr:rowOff>9525</xdr:rowOff>
    </xdr:to>
    <xdr:pic>
      <xdr:nvPicPr>
        <xdr:cNvPr id="11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48200" y="4457700"/>
          <a:ext cx="790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22</xdr:row>
      <xdr:rowOff>9525</xdr:rowOff>
    </xdr:from>
    <xdr:to>
      <xdr:col>3</xdr:col>
      <xdr:colOff>809625</xdr:colOff>
      <xdr:row>23</xdr:row>
      <xdr:rowOff>9525</xdr:rowOff>
    </xdr:to>
    <xdr:pic>
      <xdr:nvPicPr>
        <xdr:cNvPr id="12" name="ScrollBar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57725" y="5143500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21</xdr:row>
      <xdr:rowOff>28575</xdr:rowOff>
    </xdr:from>
    <xdr:to>
      <xdr:col>3</xdr:col>
      <xdr:colOff>809625</xdr:colOff>
      <xdr:row>22</xdr:row>
      <xdr:rowOff>28575</xdr:rowOff>
    </xdr:to>
    <xdr:pic>
      <xdr:nvPicPr>
        <xdr:cNvPr id="13" name="ScrollBar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57725" y="4991100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23</xdr:row>
      <xdr:rowOff>9525</xdr:rowOff>
    </xdr:from>
    <xdr:to>
      <xdr:col>3</xdr:col>
      <xdr:colOff>809625</xdr:colOff>
      <xdr:row>24</xdr:row>
      <xdr:rowOff>9525</xdr:rowOff>
    </xdr:to>
    <xdr:pic>
      <xdr:nvPicPr>
        <xdr:cNvPr id="14" name="ScrollBar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57725" y="5314950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19050</xdr:rowOff>
    </xdr:from>
    <xdr:to>
      <xdr:col>3</xdr:col>
      <xdr:colOff>790575</xdr:colOff>
      <xdr:row>27</xdr:row>
      <xdr:rowOff>19050</xdr:rowOff>
    </xdr:to>
    <xdr:pic>
      <xdr:nvPicPr>
        <xdr:cNvPr id="15" name="ScrollBar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5829300"/>
          <a:ext cx="790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19050</xdr:rowOff>
    </xdr:from>
    <xdr:to>
      <xdr:col>3</xdr:col>
      <xdr:colOff>790575</xdr:colOff>
      <xdr:row>26</xdr:row>
      <xdr:rowOff>19050</xdr:rowOff>
    </xdr:to>
    <xdr:pic>
      <xdr:nvPicPr>
        <xdr:cNvPr id="16" name="ScrollBar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48200" y="5657850"/>
          <a:ext cx="790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9525</xdr:rowOff>
    </xdr:from>
    <xdr:to>
      <xdr:col>3</xdr:col>
      <xdr:colOff>790575</xdr:colOff>
      <xdr:row>29</xdr:row>
      <xdr:rowOff>9525</xdr:rowOff>
    </xdr:to>
    <xdr:pic>
      <xdr:nvPicPr>
        <xdr:cNvPr id="17" name="ScrollBar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48200" y="6162675"/>
          <a:ext cx="790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9525</xdr:rowOff>
    </xdr:from>
    <xdr:to>
      <xdr:col>3</xdr:col>
      <xdr:colOff>790575</xdr:colOff>
      <xdr:row>28</xdr:row>
      <xdr:rowOff>9525</xdr:rowOff>
    </xdr:to>
    <xdr:pic>
      <xdr:nvPicPr>
        <xdr:cNvPr id="18" name="ScrollBar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648200" y="5991225"/>
          <a:ext cx="790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9525</xdr:rowOff>
    </xdr:from>
    <xdr:to>
      <xdr:col>3</xdr:col>
      <xdr:colOff>790575</xdr:colOff>
      <xdr:row>31</xdr:row>
      <xdr:rowOff>9525</xdr:rowOff>
    </xdr:to>
    <xdr:pic>
      <xdr:nvPicPr>
        <xdr:cNvPr id="19" name="ScrollBar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48200" y="6505575"/>
          <a:ext cx="790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9525</xdr:rowOff>
    </xdr:from>
    <xdr:to>
      <xdr:col>3</xdr:col>
      <xdr:colOff>790575</xdr:colOff>
      <xdr:row>30</xdr:row>
      <xdr:rowOff>9525</xdr:rowOff>
    </xdr:to>
    <xdr:pic>
      <xdr:nvPicPr>
        <xdr:cNvPr id="20" name="ScrollBar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648200" y="6334125"/>
          <a:ext cx="790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14</xdr:row>
      <xdr:rowOff>19050</xdr:rowOff>
    </xdr:from>
    <xdr:to>
      <xdr:col>3</xdr:col>
      <xdr:colOff>809625</xdr:colOff>
      <xdr:row>15</xdr:row>
      <xdr:rowOff>19050</xdr:rowOff>
    </xdr:to>
    <xdr:pic>
      <xdr:nvPicPr>
        <xdr:cNvPr id="21" name="ScrollBar2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378142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89</xdr:row>
      <xdr:rowOff>0</xdr:rowOff>
    </xdr:from>
    <xdr:to>
      <xdr:col>3</xdr:col>
      <xdr:colOff>790575</xdr:colOff>
      <xdr:row>104</xdr:row>
      <xdr:rowOff>0</xdr:rowOff>
    </xdr:to>
    <xdr:grpSp>
      <xdr:nvGrpSpPr>
        <xdr:cNvPr id="22" name="Group 56"/>
        <xdr:cNvGrpSpPr>
          <a:grpSpLocks/>
        </xdr:cNvGrpSpPr>
      </xdr:nvGrpSpPr>
      <xdr:grpSpPr>
        <a:xfrm>
          <a:off x="4648200" y="18249900"/>
          <a:ext cx="790575" cy="2495550"/>
          <a:chOff x="488" y="1715"/>
          <a:chExt cx="83" cy="262"/>
        </a:xfrm>
        <a:solidFill>
          <a:srgbClr val="FFFFFF"/>
        </a:solidFill>
      </xdr:grpSpPr>
      <xdr:sp>
        <xdr:nvSpPr>
          <xdr:cNvPr id="23" name="Line 351"/>
          <xdr:cNvSpPr>
            <a:spLocks/>
          </xdr:cNvSpPr>
        </xdr:nvSpPr>
        <xdr:spPr>
          <a:xfrm>
            <a:off x="526" y="1715"/>
            <a:ext cx="0" cy="2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352"/>
          <xdr:cNvSpPr>
            <a:spLocks/>
          </xdr:cNvSpPr>
        </xdr:nvSpPr>
        <xdr:spPr>
          <a:xfrm>
            <a:off x="526" y="1715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353"/>
          <xdr:cNvSpPr>
            <a:spLocks/>
          </xdr:cNvSpPr>
        </xdr:nvSpPr>
        <xdr:spPr>
          <a:xfrm>
            <a:off x="526" y="1767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354"/>
          <xdr:cNvSpPr>
            <a:spLocks/>
          </xdr:cNvSpPr>
        </xdr:nvSpPr>
        <xdr:spPr>
          <a:xfrm>
            <a:off x="526" y="1873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55"/>
          <xdr:cNvSpPr>
            <a:spLocks/>
          </xdr:cNvSpPr>
        </xdr:nvSpPr>
        <xdr:spPr>
          <a:xfrm>
            <a:off x="527" y="1925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57"/>
          <xdr:cNvSpPr>
            <a:spLocks/>
          </xdr:cNvSpPr>
        </xdr:nvSpPr>
        <xdr:spPr>
          <a:xfrm>
            <a:off x="488" y="1846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59"/>
          <xdr:cNvSpPr>
            <a:spLocks/>
          </xdr:cNvSpPr>
        </xdr:nvSpPr>
        <xdr:spPr>
          <a:xfrm>
            <a:off x="526" y="1820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61"/>
          <xdr:cNvSpPr>
            <a:spLocks/>
          </xdr:cNvSpPr>
        </xdr:nvSpPr>
        <xdr:spPr>
          <a:xfrm>
            <a:off x="526" y="1977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64</xdr:row>
      <xdr:rowOff>95250</xdr:rowOff>
    </xdr:from>
    <xdr:to>
      <xdr:col>4</xdr:col>
      <xdr:colOff>0</xdr:colOff>
      <xdr:row>82</xdr:row>
      <xdr:rowOff>95250</xdr:rowOff>
    </xdr:to>
    <xdr:grpSp>
      <xdr:nvGrpSpPr>
        <xdr:cNvPr id="31" name="Group 9"/>
        <xdr:cNvGrpSpPr>
          <a:grpSpLocks/>
        </xdr:cNvGrpSpPr>
      </xdr:nvGrpSpPr>
      <xdr:grpSpPr>
        <a:xfrm>
          <a:off x="4648200" y="12553950"/>
          <a:ext cx="809625" cy="4686300"/>
          <a:chOff x="489" y="1602"/>
          <a:chExt cx="70" cy="315"/>
        </a:xfrm>
        <a:solidFill>
          <a:srgbClr val="FFFFFF"/>
        </a:solidFill>
      </xdr:grpSpPr>
      <xdr:sp>
        <xdr:nvSpPr>
          <xdr:cNvPr id="32" name="Line 343"/>
          <xdr:cNvSpPr>
            <a:spLocks/>
          </xdr:cNvSpPr>
        </xdr:nvSpPr>
        <xdr:spPr>
          <a:xfrm>
            <a:off x="521" y="1602"/>
            <a:ext cx="0" cy="3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44"/>
          <xdr:cNvSpPr>
            <a:spLocks/>
          </xdr:cNvSpPr>
        </xdr:nvSpPr>
        <xdr:spPr>
          <a:xfrm>
            <a:off x="521" y="1602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8"/>
          <xdr:cNvSpPr>
            <a:spLocks/>
          </xdr:cNvSpPr>
        </xdr:nvSpPr>
        <xdr:spPr>
          <a:xfrm>
            <a:off x="522" y="1917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49"/>
          <xdr:cNvSpPr>
            <a:spLocks/>
          </xdr:cNvSpPr>
        </xdr:nvSpPr>
        <xdr:spPr>
          <a:xfrm>
            <a:off x="489" y="1759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8"/>
          <xdr:cNvSpPr>
            <a:spLocks/>
          </xdr:cNvSpPr>
        </xdr:nvSpPr>
        <xdr:spPr>
          <a:xfrm>
            <a:off x="523" y="1759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666750</xdr:colOff>
      <xdr:row>70</xdr:row>
      <xdr:rowOff>790575</xdr:rowOff>
    </xdr:from>
    <xdr:to>
      <xdr:col>7</xdr:col>
      <xdr:colOff>666750</xdr:colOff>
      <xdr:row>76</xdr:row>
      <xdr:rowOff>76200</xdr:rowOff>
    </xdr:to>
    <xdr:grpSp>
      <xdr:nvGrpSpPr>
        <xdr:cNvPr id="37" name="Group 36"/>
        <xdr:cNvGrpSpPr>
          <a:grpSpLocks/>
        </xdr:cNvGrpSpPr>
      </xdr:nvGrpSpPr>
      <xdr:grpSpPr>
        <a:xfrm>
          <a:off x="7477125" y="14192250"/>
          <a:ext cx="676275" cy="2085975"/>
          <a:chOff x="655" y="1397"/>
          <a:chExt cx="70" cy="85"/>
        </a:xfrm>
        <a:solidFill>
          <a:srgbClr val="FFFFFF"/>
        </a:solidFill>
      </xdr:grpSpPr>
      <xdr:sp>
        <xdr:nvSpPr>
          <xdr:cNvPr id="38" name="Line 37"/>
          <xdr:cNvSpPr>
            <a:spLocks/>
          </xdr:cNvSpPr>
        </xdr:nvSpPr>
        <xdr:spPr>
          <a:xfrm>
            <a:off x="691" y="1397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8"/>
          <xdr:cNvSpPr>
            <a:spLocks/>
          </xdr:cNvSpPr>
        </xdr:nvSpPr>
        <xdr:spPr>
          <a:xfrm>
            <a:off x="692" y="1425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39"/>
          <xdr:cNvSpPr>
            <a:spLocks/>
          </xdr:cNvSpPr>
        </xdr:nvSpPr>
        <xdr:spPr>
          <a:xfrm>
            <a:off x="692" y="1453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0"/>
          <xdr:cNvSpPr>
            <a:spLocks/>
          </xdr:cNvSpPr>
        </xdr:nvSpPr>
        <xdr:spPr>
          <a:xfrm>
            <a:off x="655" y="1439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1"/>
          <xdr:cNvSpPr>
            <a:spLocks/>
          </xdr:cNvSpPr>
        </xdr:nvSpPr>
        <xdr:spPr>
          <a:xfrm>
            <a:off x="691" y="1397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2"/>
          <xdr:cNvSpPr>
            <a:spLocks/>
          </xdr:cNvSpPr>
        </xdr:nvSpPr>
        <xdr:spPr>
          <a:xfrm>
            <a:off x="692" y="1482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666750</xdr:colOff>
      <xdr:row>80</xdr:row>
      <xdr:rowOff>85725</xdr:rowOff>
    </xdr:from>
    <xdr:to>
      <xdr:col>7</xdr:col>
      <xdr:colOff>666750</xdr:colOff>
      <xdr:row>84</xdr:row>
      <xdr:rowOff>95250</xdr:rowOff>
    </xdr:to>
    <xdr:grpSp>
      <xdr:nvGrpSpPr>
        <xdr:cNvPr id="44" name="Group 57"/>
        <xdr:cNvGrpSpPr>
          <a:grpSpLocks/>
        </xdr:cNvGrpSpPr>
      </xdr:nvGrpSpPr>
      <xdr:grpSpPr>
        <a:xfrm>
          <a:off x="7477125" y="16954500"/>
          <a:ext cx="676275" cy="561975"/>
          <a:chOff x="785" y="1579"/>
          <a:chExt cx="71" cy="59"/>
        </a:xfrm>
        <a:solidFill>
          <a:srgbClr val="FFFFFF"/>
        </a:solidFill>
      </xdr:grpSpPr>
      <xdr:sp>
        <xdr:nvSpPr>
          <xdr:cNvPr id="45" name="Line 45"/>
          <xdr:cNvSpPr>
            <a:spLocks/>
          </xdr:cNvSpPr>
        </xdr:nvSpPr>
        <xdr:spPr>
          <a:xfrm>
            <a:off x="823" y="1579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823" y="1608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785" y="1608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822" y="1579"/>
            <a:ext cx="0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823" y="1638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228600</xdr:colOff>
      <xdr:row>73</xdr:row>
      <xdr:rowOff>57150</xdr:rowOff>
    </xdr:from>
    <xdr:to>
      <xdr:col>2</xdr:col>
      <xdr:colOff>0</xdr:colOff>
      <xdr:row>96</xdr:row>
      <xdr:rowOff>104775</xdr:rowOff>
    </xdr:to>
    <xdr:grpSp>
      <xdr:nvGrpSpPr>
        <xdr:cNvPr id="50" name="Group 50"/>
        <xdr:cNvGrpSpPr>
          <a:grpSpLocks/>
        </xdr:cNvGrpSpPr>
      </xdr:nvGrpSpPr>
      <xdr:grpSpPr>
        <a:xfrm>
          <a:off x="742950" y="15849600"/>
          <a:ext cx="381000" cy="3667125"/>
          <a:chOff x="94" y="1391"/>
          <a:chExt cx="22" cy="142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101" y="1391"/>
            <a:ext cx="0" cy="1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101" y="1391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>
            <a:off x="101" y="153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94" y="1454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666750</xdr:colOff>
      <xdr:row>62</xdr:row>
      <xdr:rowOff>76200</xdr:rowOff>
    </xdr:from>
    <xdr:to>
      <xdr:col>7</xdr:col>
      <xdr:colOff>666750</xdr:colOff>
      <xdr:row>66</xdr:row>
      <xdr:rowOff>85725</xdr:rowOff>
    </xdr:to>
    <xdr:grpSp>
      <xdr:nvGrpSpPr>
        <xdr:cNvPr id="55" name="Group 58"/>
        <xdr:cNvGrpSpPr>
          <a:grpSpLocks/>
        </xdr:cNvGrpSpPr>
      </xdr:nvGrpSpPr>
      <xdr:grpSpPr>
        <a:xfrm>
          <a:off x="7477125" y="12258675"/>
          <a:ext cx="676275" cy="561975"/>
          <a:chOff x="785" y="1579"/>
          <a:chExt cx="71" cy="59"/>
        </a:xfrm>
        <a:solidFill>
          <a:srgbClr val="FFFFFF"/>
        </a:solidFill>
      </xdr:grpSpPr>
      <xdr:sp>
        <xdr:nvSpPr>
          <xdr:cNvPr id="56" name="Line 59"/>
          <xdr:cNvSpPr>
            <a:spLocks/>
          </xdr:cNvSpPr>
        </xdr:nvSpPr>
        <xdr:spPr>
          <a:xfrm>
            <a:off x="823" y="1579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60"/>
          <xdr:cNvSpPr>
            <a:spLocks/>
          </xdr:cNvSpPr>
        </xdr:nvSpPr>
        <xdr:spPr>
          <a:xfrm>
            <a:off x="823" y="1608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61"/>
          <xdr:cNvSpPr>
            <a:spLocks/>
          </xdr:cNvSpPr>
        </xdr:nvSpPr>
        <xdr:spPr>
          <a:xfrm>
            <a:off x="785" y="1608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62"/>
          <xdr:cNvSpPr>
            <a:spLocks/>
          </xdr:cNvSpPr>
        </xdr:nvSpPr>
        <xdr:spPr>
          <a:xfrm>
            <a:off x="822" y="1579"/>
            <a:ext cx="0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3"/>
          <xdr:cNvSpPr>
            <a:spLocks/>
          </xdr:cNvSpPr>
        </xdr:nvSpPr>
        <xdr:spPr>
          <a:xfrm>
            <a:off x="823" y="1638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75" zoomScaleNormal="75" zoomScaleSheetLayoutView="100" zoomScalePageLayoutView="0" workbookViewId="0" topLeftCell="A1">
      <selection activeCell="C38" sqref="C38"/>
    </sheetView>
  </sheetViews>
  <sheetFormatPr defaultColWidth="9.140625" defaultRowHeight="12.75"/>
  <cols>
    <col min="1" max="1" width="6.8515625" style="6" customWidth="1"/>
    <col min="2" max="2" width="7.140625" style="6" customWidth="1"/>
    <col min="3" max="3" width="52.57421875" style="6" customWidth="1"/>
    <col min="4" max="4" width="33.28125" style="6" customWidth="1"/>
    <col min="5" max="5" width="33.7109375" style="6" customWidth="1"/>
    <col min="6" max="6" width="37.421875" style="6" customWidth="1"/>
    <col min="7" max="16384" width="9.140625" style="6" customWidth="1"/>
  </cols>
  <sheetData>
    <row r="1" ht="15">
      <c r="A1" s="26" t="s">
        <v>89</v>
      </c>
    </row>
    <row r="2" spans="1:6" ht="17.25">
      <c r="A2" s="7"/>
      <c r="B2" s="7"/>
      <c r="C2" s="1"/>
      <c r="D2" s="5"/>
      <c r="E2" s="4"/>
      <c r="F2" s="4"/>
    </row>
    <row r="3" spans="1:6" ht="32.25">
      <c r="A3" s="34"/>
      <c r="B3" s="7"/>
      <c r="C3" s="1"/>
      <c r="D3" s="5"/>
      <c r="E3" s="4"/>
      <c r="F3" s="4"/>
    </row>
    <row r="4" spans="1:6" ht="32.25">
      <c r="A4" s="42" t="s">
        <v>30</v>
      </c>
      <c r="B4" s="35"/>
      <c r="C4" s="36"/>
      <c r="D4" s="37"/>
      <c r="E4" s="38"/>
      <c r="F4" s="4"/>
    </row>
    <row r="5" spans="1:6" ht="32.25">
      <c r="A5" s="33"/>
      <c r="B5" s="7"/>
      <c r="C5" s="1"/>
      <c r="D5" s="5"/>
      <c r="E5" s="4"/>
      <c r="F5" s="4"/>
    </row>
    <row r="6" spans="2:6" ht="16.5" customHeight="1" thickBot="1">
      <c r="B6" s="7"/>
      <c r="C6" s="1"/>
      <c r="D6" s="27"/>
      <c r="E6" s="4"/>
      <c r="F6" s="4"/>
    </row>
    <row r="7" spans="1:6" ht="15" customHeight="1">
      <c r="A7" s="75"/>
      <c r="B7" s="76"/>
      <c r="C7" s="77"/>
      <c r="D7" s="113" t="s">
        <v>74</v>
      </c>
      <c r="E7" s="114"/>
      <c r="F7" s="115"/>
    </row>
    <row r="8" spans="1:6" ht="9.75" customHeight="1">
      <c r="A8" s="78"/>
      <c r="B8" s="64"/>
      <c r="C8" s="79"/>
      <c r="D8" s="116"/>
      <c r="E8" s="117"/>
      <c r="F8" s="118"/>
    </row>
    <row r="9" spans="1:6" ht="15.75" customHeight="1" thickBot="1">
      <c r="A9" s="80"/>
      <c r="B9" s="81"/>
      <c r="C9" s="82"/>
      <c r="D9" s="83">
        <v>0</v>
      </c>
      <c r="E9" s="84">
        <v>5</v>
      </c>
      <c r="F9" s="85">
        <v>10</v>
      </c>
    </row>
    <row r="10" spans="1:6" ht="13.5">
      <c r="A10" s="122" t="s">
        <v>19</v>
      </c>
      <c r="B10" s="123"/>
      <c r="C10" s="124"/>
      <c r="D10" s="90"/>
      <c r="E10" s="91"/>
      <c r="F10" s="92"/>
    </row>
    <row r="11" spans="1:6" ht="12.75" customHeight="1">
      <c r="A11" s="126" t="s">
        <v>6</v>
      </c>
      <c r="B11" s="127"/>
      <c r="C11" s="128"/>
      <c r="D11" s="74"/>
      <c r="E11" s="24"/>
      <c r="F11" s="25"/>
    </row>
    <row r="12" spans="1:6" ht="14.25" customHeight="1">
      <c r="A12" s="131"/>
      <c r="B12" s="125" t="s">
        <v>7</v>
      </c>
      <c r="C12" s="112"/>
      <c r="D12" s="74"/>
      <c r="E12" s="24"/>
      <c r="F12" s="25"/>
    </row>
    <row r="13" spans="1:6" ht="12.75" customHeight="1">
      <c r="A13" s="131"/>
      <c r="B13" s="103"/>
      <c r="C13" s="104" t="s">
        <v>20</v>
      </c>
      <c r="D13" s="93" t="s">
        <v>33</v>
      </c>
      <c r="E13" s="94" t="s">
        <v>36</v>
      </c>
      <c r="F13" s="95" t="s">
        <v>38</v>
      </c>
    </row>
    <row r="14" spans="1:6" ht="13.5">
      <c r="A14" s="131"/>
      <c r="B14" s="129"/>
      <c r="C14" s="104" t="s">
        <v>4</v>
      </c>
      <c r="D14" s="93" t="s">
        <v>34</v>
      </c>
      <c r="E14" s="94" t="s">
        <v>37</v>
      </c>
      <c r="F14" s="95" t="s">
        <v>78</v>
      </c>
    </row>
    <row r="15" spans="1:6" ht="13.5">
      <c r="A15" s="131"/>
      <c r="B15" s="130"/>
      <c r="C15" s="105" t="s">
        <v>27</v>
      </c>
      <c r="D15" s="93" t="s">
        <v>35</v>
      </c>
      <c r="E15" s="94" t="s">
        <v>33</v>
      </c>
      <c r="F15" s="95" t="s">
        <v>79</v>
      </c>
    </row>
    <row r="16" spans="1:6" ht="12.75" customHeight="1">
      <c r="A16" s="131"/>
      <c r="B16" s="119" t="s">
        <v>8</v>
      </c>
      <c r="C16" s="112"/>
      <c r="D16" s="96"/>
      <c r="E16" s="87"/>
      <c r="F16" s="89"/>
    </row>
    <row r="17" spans="1:6" ht="12.75" customHeight="1">
      <c r="A17" s="131"/>
      <c r="B17" s="106"/>
      <c r="C17" s="104" t="s">
        <v>93</v>
      </c>
      <c r="D17" s="93" t="s">
        <v>39</v>
      </c>
      <c r="E17" s="94" t="s">
        <v>40</v>
      </c>
      <c r="F17" s="95" t="s">
        <v>41</v>
      </c>
    </row>
    <row r="18" spans="1:6" ht="13.5">
      <c r="A18" s="131"/>
      <c r="B18" s="107"/>
      <c r="C18" s="105" t="s">
        <v>73</v>
      </c>
      <c r="D18" s="93" t="s">
        <v>42</v>
      </c>
      <c r="E18" s="94" t="s">
        <v>56</v>
      </c>
      <c r="F18" s="95" t="s">
        <v>43</v>
      </c>
    </row>
    <row r="19" spans="1:6" ht="13.5">
      <c r="A19" s="131"/>
      <c r="B19" s="107"/>
      <c r="C19" s="105" t="s">
        <v>25</v>
      </c>
      <c r="D19" s="93" t="s">
        <v>57</v>
      </c>
      <c r="E19" s="94" t="s">
        <v>58</v>
      </c>
      <c r="F19" s="95" t="s">
        <v>59</v>
      </c>
    </row>
    <row r="20" spans="1:6" ht="13.5">
      <c r="A20" s="131"/>
      <c r="B20" s="108"/>
      <c r="C20" s="105" t="s">
        <v>26</v>
      </c>
      <c r="D20" s="93" t="s">
        <v>75</v>
      </c>
      <c r="E20" s="94" t="s">
        <v>76</v>
      </c>
      <c r="F20" s="95" t="s">
        <v>77</v>
      </c>
    </row>
    <row r="21" spans="1:6" ht="12.75" customHeight="1">
      <c r="A21" s="131"/>
      <c r="B21" s="119" t="s">
        <v>9</v>
      </c>
      <c r="C21" s="112"/>
      <c r="D21" s="97"/>
      <c r="E21" s="98"/>
      <c r="F21" s="99"/>
    </row>
    <row r="22" spans="1:6" ht="12.75" customHeight="1">
      <c r="A22" s="131"/>
      <c r="B22" s="106"/>
      <c r="C22" s="104" t="s">
        <v>95</v>
      </c>
      <c r="D22" s="93" t="s">
        <v>60</v>
      </c>
      <c r="E22" s="94" t="s">
        <v>61</v>
      </c>
      <c r="F22" s="95" t="s">
        <v>62</v>
      </c>
    </row>
    <row r="23" spans="1:6" ht="13.5">
      <c r="A23" s="131"/>
      <c r="B23" s="107"/>
      <c r="C23" s="104" t="s">
        <v>96</v>
      </c>
      <c r="D23" s="93" t="s">
        <v>63</v>
      </c>
      <c r="E23" s="94" t="s">
        <v>64</v>
      </c>
      <c r="F23" s="95" t="s">
        <v>65</v>
      </c>
    </row>
    <row r="24" spans="1:6" ht="13.5">
      <c r="A24" s="132"/>
      <c r="B24" s="108"/>
      <c r="C24" s="105" t="s">
        <v>97</v>
      </c>
      <c r="D24" s="93" t="s">
        <v>66</v>
      </c>
      <c r="E24" s="94" t="s">
        <v>68</v>
      </c>
      <c r="F24" s="95" t="s">
        <v>67</v>
      </c>
    </row>
    <row r="25" spans="1:6" ht="12.75" customHeight="1">
      <c r="A25" s="126" t="s">
        <v>10</v>
      </c>
      <c r="B25" s="133"/>
      <c r="C25" s="134"/>
      <c r="D25" s="97"/>
      <c r="E25" s="98"/>
      <c r="F25" s="99"/>
    </row>
    <row r="26" spans="1:6" ht="13.5">
      <c r="A26" s="109"/>
      <c r="B26" s="111" t="s">
        <v>5</v>
      </c>
      <c r="C26" s="112"/>
      <c r="D26" s="93" t="s">
        <v>69</v>
      </c>
      <c r="E26" s="94" t="s">
        <v>70</v>
      </c>
      <c r="F26" s="95" t="s">
        <v>71</v>
      </c>
    </row>
    <row r="27" spans="1:6" ht="13.5">
      <c r="A27" s="109"/>
      <c r="B27" s="111" t="s">
        <v>11</v>
      </c>
      <c r="C27" s="112" t="s">
        <v>1</v>
      </c>
      <c r="D27" s="93" t="s">
        <v>80</v>
      </c>
      <c r="E27" s="94" t="s">
        <v>72</v>
      </c>
      <c r="F27" s="95" t="s">
        <v>98</v>
      </c>
    </row>
    <row r="28" spans="1:6" ht="13.5">
      <c r="A28" s="109"/>
      <c r="B28" s="111" t="s">
        <v>12</v>
      </c>
      <c r="C28" s="112" t="s">
        <v>0</v>
      </c>
      <c r="D28" s="93" t="s">
        <v>54</v>
      </c>
      <c r="E28" s="94" t="s">
        <v>53</v>
      </c>
      <c r="F28" s="95" t="s">
        <v>55</v>
      </c>
    </row>
    <row r="29" spans="1:6" ht="13.5">
      <c r="A29" s="109"/>
      <c r="B29" s="111" t="s">
        <v>13</v>
      </c>
      <c r="C29" s="112" t="s">
        <v>2</v>
      </c>
      <c r="D29" s="93" t="s">
        <v>50</v>
      </c>
      <c r="E29" s="94" t="s">
        <v>51</v>
      </c>
      <c r="F29" s="95" t="s">
        <v>52</v>
      </c>
    </row>
    <row r="30" spans="1:6" ht="13.5">
      <c r="A30" s="109"/>
      <c r="B30" s="111" t="s">
        <v>81</v>
      </c>
      <c r="C30" s="112" t="s">
        <v>3</v>
      </c>
      <c r="D30" s="93" t="s">
        <v>46</v>
      </c>
      <c r="E30" s="94" t="s">
        <v>45</v>
      </c>
      <c r="F30" s="95" t="s">
        <v>44</v>
      </c>
    </row>
    <row r="31" spans="1:6" ht="14.25" thickBot="1">
      <c r="A31" s="110"/>
      <c r="B31" s="120" t="s">
        <v>28</v>
      </c>
      <c r="C31" s="121" t="s">
        <v>2</v>
      </c>
      <c r="D31" s="100" t="s">
        <v>48</v>
      </c>
      <c r="E31" s="101" t="s">
        <v>47</v>
      </c>
      <c r="F31" s="102" t="s">
        <v>49</v>
      </c>
    </row>
  </sheetData>
  <sheetProtection/>
  <mergeCells count="15">
    <mergeCell ref="B31:C31"/>
    <mergeCell ref="A10:C10"/>
    <mergeCell ref="B12:C12"/>
    <mergeCell ref="A11:C11"/>
    <mergeCell ref="B14:B15"/>
    <mergeCell ref="A12:A24"/>
    <mergeCell ref="A25:C25"/>
    <mergeCell ref="B26:C26"/>
    <mergeCell ref="B16:C16"/>
    <mergeCell ref="B27:C27"/>
    <mergeCell ref="D7:F8"/>
    <mergeCell ref="B28:C28"/>
    <mergeCell ref="B29:C29"/>
    <mergeCell ref="B21:C21"/>
    <mergeCell ref="B30:C30"/>
  </mergeCells>
  <printOptions/>
  <pageMargins left="0.75" right="0.75" top="1" bottom="1" header="0.5" footer="0.5"/>
  <pageSetup horizontalDpi="600" verticalDpi="600" orientation="landscape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66">
      <selection activeCell="I27" sqref="I27"/>
    </sheetView>
  </sheetViews>
  <sheetFormatPr defaultColWidth="9.140625" defaultRowHeight="12.75"/>
  <cols>
    <col min="1" max="1" width="7.7109375" style="6" customWidth="1"/>
    <col min="2" max="2" width="9.140625" style="6" customWidth="1"/>
    <col min="3" max="3" width="52.8515625" style="6" customWidth="1"/>
    <col min="4" max="8" width="10.140625" style="6" customWidth="1"/>
    <col min="9" max="11" width="9.140625" style="6" customWidth="1"/>
    <col min="12" max="12" width="10.140625" style="6" customWidth="1"/>
    <col min="13" max="13" width="9.140625" style="6" customWidth="1"/>
    <col min="14" max="14" width="5.7109375" style="6" customWidth="1"/>
    <col min="15" max="15" width="5.140625" style="6" customWidth="1"/>
    <col min="16" max="16384" width="9.140625" style="6" customWidth="1"/>
  </cols>
  <sheetData>
    <row r="1" ht="15.75" thickBot="1">
      <c r="A1" s="26" t="s">
        <v>88</v>
      </c>
    </row>
    <row r="2" spans="1:8" ht="15">
      <c r="A2" s="29"/>
      <c r="B2" s="1"/>
      <c r="C2" s="8"/>
      <c r="D2" s="5"/>
      <c r="E2" s="167" t="s">
        <v>21</v>
      </c>
      <c r="F2" s="168"/>
      <c r="G2" s="168"/>
      <c r="H2" s="169"/>
    </row>
    <row r="3" spans="1:8" ht="13.5" thickBot="1">
      <c r="A3" s="1"/>
      <c r="B3" s="1"/>
      <c r="C3" s="8"/>
      <c r="D3" s="5"/>
      <c r="E3" s="170" t="s">
        <v>16</v>
      </c>
      <c r="F3" s="171"/>
      <c r="G3" s="172"/>
      <c r="H3" s="173"/>
    </row>
    <row r="4" spans="1:8" ht="55.5" customHeight="1" thickBot="1">
      <c r="A4" s="9"/>
      <c r="B4" s="10"/>
      <c r="C4" s="10"/>
      <c r="D4" s="66" t="s">
        <v>32</v>
      </c>
      <c r="E4" s="28" t="s">
        <v>84</v>
      </c>
      <c r="F4" s="12" t="s">
        <v>85</v>
      </c>
      <c r="G4" s="12" t="s">
        <v>86</v>
      </c>
      <c r="H4" s="13" t="s">
        <v>87</v>
      </c>
    </row>
    <row r="5" spans="1:8" ht="12.75">
      <c r="A5" s="174" t="s">
        <v>19</v>
      </c>
      <c r="B5" s="175"/>
      <c r="C5" s="175"/>
      <c r="D5" s="74"/>
      <c r="E5" s="2"/>
      <c r="F5" s="2"/>
      <c r="G5" s="73"/>
      <c r="H5" s="23"/>
    </row>
    <row r="6" spans="1:8" ht="12.75" customHeight="1">
      <c r="A6" s="164" t="s">
        <v>6</v>
      </c>
      <c r="B6" s="177"/>
      <c r="C6" s="177"/>
      <c r="D6" s="74"/>
      <c r="E6" s="24"/>
      <c r="F6" s="24"/>
      <c r="G6" s="73"/>
      <c r="H6" s="25"/>
    </row>
    <row r="7" spans="1:8" ht="14.25" customHeight="1">
      <c r="A7" s="163"/>
      <c r="B7" s="176" t="s">
        <v>7</v>
      </c>
      <c r="C7" s="136"/>
      <c r="D7" s="74"/>
      <c r="E7" s="24"/>
      <c r="F7" s="24"/>
      <c r="G7" s="73"/>
      <c r="H7" s="25"/>
    </row>
    <row r="8" spans="1:8" ht="12.75" customHeight="1">
      <c r="A8" s="163"/>
      <c r="B8" s="14"/>
      <c r="C8" s="67" t="s">
        <v>20</v>
      </c>
      <c r="D8" s="69">
        <v>0.2</v>
      </c>
      <c r="E8" s="43">
        <f>8.5/0.85</f>
        <v>10</v>
      </c>
      <c r="F8" s="43">
        <f>2/0.85</f>
        <v>2.3529411764705883</v>
      </c>
      <c r="G8" s="43">
        <v>0</v>
      </c>
      <c r="H8" s="45">
        <v>0</v>
      </c>
    </row>
    <row r="9" spans="1:8" ht="15">
      <c r="A9" s="163"/>
      <c r="B9" s="161"/>
      <c r="C9" s="67" t="s">
        <v>4</v>
      </c>
      <c r="D9" s="69">
        <v>0.02</v>
      </c>
      <c r="E9" s="43">
        <f>8.5/0.85</f>
        <v>10</v>
      </c>
      <c r="F9" s="43">
        <f>1/0.85</f>
        <v>1.1764705882352942</v>
      </c>
      <c r="G9" s="43">
        <v>0</v>
      </c>
      <c r="H9" s="45">
        <v>0</v>
      </c>
    </row>
    <row r="10" spans="1:8" ht="15">
      <c r="A10" s="163"/>
      <c r="B10" s="162"/>
      <c r="C10" s="68" t="s">
        <v>27</v>
      </c>
      <c r="D10" s="69">
        <v>0.04</v>
      </c>
      <c r="E10" s="43">
        <v>0</v>
      </c>
      <c r="F10" s="43">
        <f>7/0.7</f>
        <v>10</v>
      </c>
      <c r="G10" s="43">
        <v>0</v>
      </c>
      <c r="H10" s="45">
        <v>0</v>
      </c>
    </row>
    <row r="11" spans="1:8" ht="12.75" customHeight="1">
      <c r="A11" s="163"/>
      <c r="B11" s="166" t="s">
        <v>8</v>
      </c>
      <c r="C11" s="136"/>
      <c r="D11" s="86"/>
      <c r="E11" s="87"/>
      <c r="F11" s="87"/>
      <c r="G11" s="88"/>
      <c r="H11" s="89"/>
    </row>
    <row r="12" spans="1:8" ht="12.75" customHeight="1">
      <c r="A12" s="163"/>
      <c r="B12" s="15"/>
      <c r="C12" s="67" t="s">
        <v>92</v>
      </c>
      <c r="D12" s="69">
        <v>0.05</v>
      </c>
      <c r="E12" s="43">
        <v>0</v>
      </c>
      <c r="F12" s="43">
        <v>5</v>
      </c>
      <c r="G12" s="43">
        <f>9/0.9</f>
        <v>10</v>
      </c>
      <c r="H12" s="45">
        <v>0</v>
      </c>
    </row>
    <row r="13" spans="1:8" ht="15">
      <c r="A13" s="163"/>
      <c r="B13" s="16"/>
      <c r="C13" s="68" t="s">
        <v>24</v>
      </c>
      <c r="D13" s="69">
        <v>0.05</v>
      </c>
      <c r="E13" s="43">
        <f>7/0.7</f>
        <v>10</v>
      </c>
      <c r="F13" s="43">
        <f>2/0.7</f>
        <v>2.857142857142857</v>
      </c>
      <c r="G13" s="43">
        <v>0</v>
      </c>
      <c r="H13" s="45">
        <v>0</v>
      </c>
    </row>
    <row r="14" spans="1:8" ht="15">
      <c r="A14" s="163"/>
      <c r="B14" s="16"/>
      <c r="C14" s="68" t="s">
        <v>94</v>
      </c>
      <c r="D14" s="69">
        <v>0.03</v>
      </c>
      <c r="E14" s="43">
        <v>10</v>
      </c>
      <c r="F14" s="43">
        <v>10</v>
      </c>
      <c r="G14" s="43">
        <v>10</v>
      </c>
      <c r="H14" s="45">
        <v>0</v>
      </c>
    </row>
    <row r="15" spans="1:8" ht="15">
      <c r="A15" s="163"/>
      <c r="B15" s="17"/>
      <c r="C15" s="68" t="s">
        <v>26</v>
      </c>
      <c r="D15" s="69">
        <v>0.03</v>
      </c>
      <c r="E15" s="43">
        <v>0</v>
      </c>
      <c r="F15" s="43">
        <v>0</v>
      </c>
      <c r="G15" s="43">
        <v>10</v>
      </c>
      <c r="H15" s="45">
        <v>0</v>
      </c>
    </row>
    <row r="16" spans="1:8" ht="12.75" customHeight="1">
      <c r="A16" s="163"/>
      <c r="B16" s="166" t="s">
        <v>9</v>
      </c>
      <c r="C16" s="136"/>
      <c r="D16" s="86"/>
      <c r="E16" s="87"/>
      <c r="F16" s="87"/>
      <c r="G16" s="88"/>
      <c r="H16" s="89"/>
    </row>
    <row r="17" spans="1:8" ht="12.75" customHeight="1">
      <c r="A17" s="163"/>
      <c r="B17" s="15"/>
      <c r="C17" s="67" t="s">
        <v>95</v>
      </c>
      <c r="D17" s="69">
        <v>0.05</v>
      </c>
      <c r="E17" s="43">
        <v>0</v>
      </c>
      <c r="F17" s="43">
        <f>(6-4)/0.4</f>
        <v>5</v>
      </c>
      <c r="G17" s="43">
        <v>10</v>
      </c>
      <c r="H17" s="45">
        <v>0</v>
      </c>
    </row>
    <row r="18" spans="1:8" ht="15">
      <c r="A18" s="163"/>
      <c r="B18" s="16"/>
      <c r="C18" s="67" t="s">
        <v>96</v>
      </c>
      <c r="D18" s="69">
        <v>0.03</v>
      </c>
      <c r="E18" s="43">
        <v>10</v>
      </c>
      <c r="F18" s="43">
        <v>10</v>
      </c>
      <c r="G18" s="43">
        <v>0</v>
      </c>
      <c r="H18" s="45">
        <v>10</v>
      </c>
    </row>
    <row r="19" spans="1:8" ht="15">
      <c r="A19" s="163"/>
      <c r="B19" s="16"/>
      <c r="C19" s="68" t="s">
        <v>97</v>
      </c>
      <c r="D19" s="69">
        <v>0.01</v>
      </c>
      <c r="E19" s="43">
        <v>0</v>
      </c>
      <c r="F19" s="43">
        <f>(9-6)/0.4</f>
        <v>7.5</v>
      </c>
      <c r="G19" s="43">
        <v>10</v>
      </c>
      <c r="H19" s="45">
        <v>10</v>
      </c>
    </row>
    <row r="20" spans="1:8" ht="12.75" customHeight="1">
      <c r="A20" s="164" t="s">
        <v>10</v>
      </c>
      <c r="B20" s="165"/>
      <c r="C20" s="165"/>
      <c r="D20" s="86"/>
      <c r="E20" s="87"/>
      <c r="F20" s="87"/>
      <c r="G20" s="88"/>
      <c r="H20" s="89"/>
    </row>
    <row r="21" spans="1:8" ht="15">
      <c r="A21" s="32"/>
      <c r="B21" s="135" t="s">
        <v>5</v>
      </c>
      <c r="C21" s="136"/>
      <c r="D21" s="69">
        <v>0.1</v>
      </c>
      <c r="E21" s="43">
        <v>0</v>
      </c>
      <c r="F21" s="43">
        <v>4.5</v>
      </c>
      <c r="G21" s="43">
        <v>10</v>
      </c>
      <c r="H21" s="45">
        <v>10</v>
      </c>
    </row>
    <row r="22" spans="1:8" ht="15">
      <c r="A22" s="32"/>
      <c r="B22" s="135" t="s">
        <v>11</v>
      </c>
      <c r="C22" s="136" t="s">
        <v>1</v>
      </c>
      <c r="D22" s="69">
        <v>0.18</v>
      </c>
      <c r="E22" s="43">
        <v>10</v>
      </c>
      <c r="F22" s="43">
        <v>3.3</v>
      </c>
      <c r="G22" s="43">
        <v>0</v>
      </c>
      <c r="H22" s="45">
        <v>10</v>
      </c>
    </row>
    <row r="23" spans="1:8" ht="15">
      <c r="A23" s="32"/>
      <c r="B23" s="135" t="s">
        <v>12</v>
      </c>
      <c r="C23" s="136" t="s">
        <v>0</v>
      </c>
      <c r="D23" s="69">
        <v>0.02</v>
      </c>
      <c r="E23" s="43">
        <v>10</v>
      </c>
      <c r="F23" s="43">
        <v>5</v>
      </c>
      <c r="G23" s="43">
        <v>10</v>
      </c>
      <c r="H23" s="45">
        <v>5</v>
      </c>
    </row>
    <row r="24" spans="1:8" ht="15">
      <c r="A24" s="32"/>
      <c r="B24" s="135" t="s">
        <v>13</v>
      </c>
      <c r="C24" s="136" t="s">
        <v>2</v>
      </c>
      <c r="D24" s="69">
        <v>0.01</v>
      </c>
      <c r="E24" s="43">
        <v>0</v>
      </c>
      <c r="F24" s="43">
        <v>5</v>
      </c>
      <c r="G24" s="43">
        <v>7</v>
      </c>
      <c r="H24" s="45">
        <v>10</v>
      </c>
    </row>
    <row r="25" spans="1:8" ht="15">
      <c r="A25" s="32"/>
      <c r="B25" s="135" t="s">
        <v>14</v>
      </c>
      <c r="C25" s="136" t="s">
        <v>3</v>
      </c>
      <c r="D25" s="69">
        <v>0.08</v>
      </c>
      <c r="E25" s="43">
        <v>0</v>
      </c>
      <c r="F25" s="43">
        <v>2.5</v>
      </c>
      <c r="G25" s="43">
        <v>10</v>
      </c>
      <c r="H25" s="45">
        <v>10</v>
      </c>
    </row>
    <row r="26" spans="1:8" ht="15">
      <c r="A26" s="32"/>
      <c r="B26" s="135" t="s">
        <v>28</v>
      </c>
      <c r="C26" s="136" t="s">
        <v>2</v>
      </c>
      <c r="D26" s="69">
        <v>0.1</v>
      </c>
      <c r="E26" s="43">
        <v>7.5</v>
      </c>
      <c r="F26" s="43">
        <v>10</v>
      </c>
      <c r="G26" s="43">
        <v>0</v>
      </c>
      <c r="H26" s="45">
        <v>0</v>
      </c>
    </row>
    <row r="27" spans="1:8" ht="26.25" customHeight="1" thickBot="1">
      <c r="A27" s="186" t="s">
        <v>15</v>
      </c>
      <c r="B27" s="187"/>
      <c r="C27" s="187"/>
      <c r="D27" s="71">
        <f>IF(SUM(D8:D26)&lt;&gt;0,SUM(D8:D26)," ")</f>
        <v>1</v>
      </c>
      <c r="E27" s="70">
        <f>IF(SUMPRODUCT($D8:$D26,E8:E26)&lt;&gt;0,SUMPRODUCT($D8:$D26,E8:E26)," ")</f>
        <v>6.05</v>
      </c>
      <c r="F27" s="70">
        <f>IF(SUMPRODUCT($D8:$D26,F8:F26)&lt;&gt;0,SUMPRODUCT($D8:$D26,F8:F26)," ")</f>
        <v>4.605974789915967</v>
      </c>
      <c r="G27" s="70">
        <f>IF(SUMPRODUCT($D8:$D26,G8:G26)&lt;&gt;0,SUMPRODUCT($D8:$D26,G8:G26)," ")</f>
        <v>3.7700000000000005</v>
      </c>
      <c r="H27" s="55">
        <f>IF(SUMPRODUCT($D8:$D26,H8:H26)&lt;&gt;0,SUMPRODUCT($D8:$D26,H8:H26)," ")</f>
        <v>4.2</v>
      </c>
    </row>
    <row r="28" spans="1:8" ht="13.5" thickBot="1">
      <c r="A28" s="1"/>
      <c r="B28" s="1"/>
      <c r="C28" s="18"/>
      <c r="D28" s="19"/>
      <c r="E28" s="70">
        <f>SUMPRODUCT($D8:$D26,E8:E26)</f>
        <v>6.05</v>
      </c>
      <c r="F28" s="70">
        <f>SUMPRODUCT($D8:$D26,F8:F26)</f>
        <v>4.605974789915967</v>
      </c>
      <c r="G28" s="70">
        <f>SUMPRODUCT($D8:$D26,G8:G26)</f>
        <v>3.7700000000000005</v>
      </c>
      <c r="H28" s="70">
        <f>SUMPRODUCT($D8:$D26,H8:H26)</f>
        <v>4.2</v>
      </c>
    </row>
    <row r="52" ht="13.5" thickBot="1"/>
    <row r="53" spans="3:8" ht="13.5" thickBot="1">
      <c r="C53" s="137"/>
      <c r="D53" s="150" t="s">
        <v>18</v>
      </c>
      <c r="E53" s="151"/>
      <c r="F53" s="151"/>
      <c r="G53" s="141"/>
      <c r="H53" s="56"/>
    </row>
    <row r="54" spans="3:7" ht="20.25">
      <c r="C54" s="138"/>
      <c r="D54" s="57" t="s">
        <v>22</v>
      </c>
      <c r="E54" s="58" t="s">
        <v>23</v>
      </c>
      <c r="F54" s="58" t="s">
        <v>82</v>
      </c>
      <c r="G54" s="59" t="s">
        <v>83</v>
      </c>
    </row>
    <row r="55" spans="3:7" ht="29.25" customHeight="1" thickBot="1">
      <c r="C55" s="47" t="str">
        <f>A27</f>
        <v>OVERALL VALUE (SUMPRODUCT OF WEIGHTS TIMES RATINGS)</v>
      </c>
      <c r="D55" s="60">
        <f>E27</f>
        <v>6.05</v>
      </c>
      <c r="E55" s="20">
        <f>F27</f>
        <v>4.605974789915967</v>
      </c>
      <c r="F55" s="20">
        <f>G27</f>
        <v>3.7700000000000005</v>
      </c>
      <c r="G55" s="46">
        <f>H27</f>
        <v>4.2</v>
      </c>
    </row>
    <row r="56" ht="12.75" customHeight="1"/>
    <row r="57" ht="13.5" thickBot="1"/>
    <row r="58" spans="4:16" ht="13.5" thickBot="1">
      <c r="D58" s="21"/>
      <c r="E58" s="21"/>
      <c r="F58" s="21"/>
      <c r="G58" s="21"/>
      <c r="H58" s="21"/>
      <c r="I58" s="139" t="str">
        <f>C8</f>
        <v>  a.1.1. Max. Availability for Children &amp; Pregnant Women Residents</v>
      </c>
      <c r="J58" s="140"/>
      <c r="K58" s="140"/>
      <c r="L58" s="140"/>
      <c r="M58" s="140"/>
      <c r="N58" s="140"/>
      <c r="O58" s="141"/>
      <c r="P58" s="48"/>
    </row>
    <row r="59" spans="4:9" ht="8.25" customHeight="1" thickBot="1">
      <c r="D59" s="21"/>
      <c r="E59" s="152" t="str">
        <f>B7</f>
        <v>  a.1.  Maximize KI Availability</v>
      </c>
      <c r="F59" s="153"/>
      <c r="G59" s="154"/>
      <c r="H59" s="21"/>
      <c r="I59" s="21"/>
    </row>
    <row r="60" spans="4:16" ht="13.5" thickBot="1">
      <c r="D60" s="21"/>
      <c r="E60" s="155"/>
      <c r="F60" s="156"/>
      <c r="G60" s="157"/>
      <c r="H60" s="48"/>
      <c r="I60" s="139" t="str">
        <f>C9</f>
        <v>  a.1.2. Max. Availability for Other Residents</v>
      </c>
      <c r="J60" s="140"/>
      <c r="K60" s="140" t="str">
        <f>C9</f>
        <v>  a.1.2. Max. Availability for Other Residents</v>
      </c>
      <c r="L60" s="140"/>
      <c r="M60" s="140"/>
      <c r="N60" s="140"/>
      <c r="O60" s="141"/>
      <c r="P60" s="48"/>
    </row>
    <row r="61" spans="4:9" ht="8.25" customHeight="1" thickBot="1">
      <c r="D61" s="21"/>
      <c r="E61" s="158"/>
      <c r="F61" s="159"/>
      <c r="G61" s="160"/>
      <c r="H61" s="48"/>
      <c r="I61" s="21"/>
    </row>
    <row r="62" spans="2:16" ht="13.5" thickBot="1">
      <c r="B62" s="22"/>
      <c r="D62" s="21"/>
      <c r="E62" s="48"/>
      <c r="F62" s="48"/>
      <c r="G62" s="48"/>
      <c r="H62" s="48"/>
      <c r="I62" s="139" t="str">
        <f>C10</f>
        <v>  a.1.3. Max. Availability for Mobile Population</v>
      </c>
      <c r="J62" s="140"/>
      <c r="K62" s="140" t="str">
        <f>C10</f>
        <v>  a.1.3. Max. Availability for Mobile Population</v>
      </c>
      <c r="L62" s="140"/>
      <c r="M62" s="140"/>
      <c r="N62" s="140"/>
      <c r="O62" s="141"/>
      <c r="P62" s="48"/>
    </row>
    <row r="63" spans="4:10" ht="12.75">
      <c r="D63" s="21"/>
      <c r="E63" s="21"/>
      <c r="F63" s="21"/>
      <c r="G63" s="21"/>
      <c r="H63" s="21"/>
      <c r="I63" s="21"/>
      <c r="J63" s="21"/>
    </row>
    <row r="64" spans="4:10" ht="12.75">
      <c r="D64" s="21"/>
      <c r="E64" s="21"/>
      <c r="F64" s="21"/>
      <c r="G64" s="21"/>
      <c r="H64" s="21"/>
      <c r="I64" s="21"/>
      <c r="J64" s="21"/>
    </row>
    <row r="65" ht="13.5" thickBot="1"/>
    <row r="66" spans="4:16" ht="13.5" customHeight="1" thickBot="1">
      <c r="D66" s="21"/>
      <c r="E66" s="21"/>
      <c r="F66" s="21"/>
      <c r="G66" s="21"/>
      <c r="H66" s="21"/>
      <c r="I66" s="139" t="str">
        <f>C12</f>
        <v>  a.2.1. Max. Number of People who Know Where Pill is</v>
      </c>
      <c r="J66" s="140"/>
      <c r="K66" s="140"/>
      <c r="L66" s="140"/>
      <c r="M66" s="140"/>
      <c r="N66" s="140"/>
      <c r="O66" s="141"/>
      <c r="P66" s="48"/>
    </row>
    <row r="67" spans="4:9" ht="8.25" customHeight="1" thickBot="1">
      <c r="D67" s="21"/>
      <c r="E67" s="21"/>
      <c r="F67" s="21"/>
      <c r="G67" s="21"/>
      <c r="H67" s="21"/>
      <c r="I67" s="21"/>
    </row>
    <row r="68" spans="3:16" ht="77.25" thickBot="1">
      <c r="C68" s="188" t="str">
        <f>A6</f>
        <v>A. Minimize Radioactive Iodine Risk to Thyroid  </v>
      </c>
      <c r="D68" s="21"/>
      <c r="E68" s="152" t="str">
        <f>B11</f>
        <v>  a.2.  Optimize Ability to Take KI on Time</v>
      </c>
      <c r="F68" s="153"/>
      <c r="G68" s="154"/>
      <c r="H68" s="22"/>
      <c r="I68" s="139" t="str">
        <f>C13</f>
        <v>  a.2.2. KI Taken at Optimal time if No Evacuation</v>
      </c>
      <c r="J68" s="140"/>
      <c r="K68" s="140"/>
      <c r="L68" s="140"/>
      <c r="M68" s="140"/>
      <c r="N68" s="140"/>
      <c r="O68" s="141"/>
      <c r="P68" s="48"/>
    </row>
    <row r="69" spans="3:9" ht="8.25" customHeight="1" thickBot="1">
      <c r="C69" s="189"/>
      <c r="D69" s="21"/>
      <c r="E69" s="155"/>
      <c r="F69" s="156"/>
      <c r="G69" s="157"/>
      <c r="H69" s="22"/>
      <c r="I69" s="22"/>
    </row>
    <row r="70" spans="2:16" ht="15.75" thickBot="1">
      <c r="B70" s="22"/>
      <c r="C70" s="190"/>
      <c r="D70" s="21"/>
      <c r="E70" s="158"/>
      <c r="F70" s="159"/>
      <c r="G70" s="160"/>
      <c r="H70" s="22"/>
      <c r="I70" s="139" t="str">
        <f>C14</f>
        <v>  a.2.3. KI Taken at Optimal Time if Evacuation</v>
      </c>
      <c r="J70" s="140"/>
      <c r="K70" s="140"/>
      <c r="L70" s="140"/>
      <c r="M70" s="140"/>
      <c r="N70" s="140"/>
      <c r="O70" s="141"/>
      <c r="P70" s="48"/>
    </row>
    <row r="71" spans="2:9" ht="8.25" customHeight="1" thickBot="1">
      <c r="B71" s="22"/>
      <c r="D71" s="21"/>
      <c r="E71" s="21"/>
      <c r="F71" s="21"/>
      <c r="G71" s="21"/>
      <c r="H71" s="21"/>
      <c r="I71" s="21"/>
    </row>
    <row r="72" spans="2:16" ht="13.5" thickBot="1">
      <c r="B72" s="22"/>
      <c r="D72" s="21"/>
      <c r="E72" s="21"/>
      <c r="F72" s="21"/>
      <c r="G72" s="21"/>
      <c r="H72" s="21"/>
      <c r="I72" s="139" t="str">
        <f>C15</f>
        <v>  a.2.4. Ensure KI is Stored to Assure Stability</v>
      </c>
      <c r="J72" s="140"/>
      <c r="K72" s="140"/>
      <c r="L72" s="140"/>
      <c r="M72" s="140"/>
      <c r="N72" s="140"/>
      <c r="O72" s="141"/>
      <c r="P72" s="48"/>
    </row>
    <row r="73" spans="4:10" ht="12.75">
      <c r="D73" s="21"/>
      <c r="E73" s="21"/>
      <c r="F73" s="21"/>
      <c r="G73" s="21"/>
      <c r="H73" s="21"/>
      <c r="I73" s="21"/>
      <c r="J73" s="21"/>
    </row>
    <row r="74" spans="4:10" ht="12.75">
      <c r="D74" s="21"/>
      <c r="E74" s="21"/>
      <c r="F74" s="21"/>
      <c r="G74" s="21"/>
      <c r="H74" s="21"/>
      <c r="I74" s="21"/>
      <c r="J74" s="21"/>
    </row>
    <row r="75" ht="13.5" thickBot="1"/>
    <row r="76" spans="4:16" ht="13.5" thickBot="1">
      <c r="D76" s="21"/>
      <c r="E76" s="21"/>
      <c r="F76" s="21"/>
      <c r="G76" s="21"/>
      <c r="H76" s="21"/>
      <c r="I76" s="139" t="str">
        <f>C17</f>
        <v>  a.3.1. Correct KI Dose Given (and Taken) for Age</v>
      </c>
      <c r="J76" s="140"/>
      <c r="K76" s="140"/>
      <c r="L76" s="140"/>
      <c r="M76" s="140"/>
      <c r="N76" s="140"/>
      <c r="O76" s="141"/>
      <c r="P76" s="48"/>
    </row>
    <row r="77" spans="4:9" ht="8.25" customHeight="1" thickBot="1">
      <c r="D77" s="21"/>
      <c r="E77" s="152" t="str">
        <f>B16</f>
        <v>  a.3. Minimize Harm from Inappropriate KI Administration</v>
      </c>
      <c r="F77" s="178"/>
      <c r="G77" s="179"/>
      <c r="H77" s="21"/>
      <c r="I77" s="21"/>
    </row>
    <row r="78" spans="4:16" ht="13.5" customHeight="1" thickBot="1">
      <c r="D78" s="21"/>
      <c r="E78" s="180"/>
      <c r="F78" s="181"/>
      <c r="G78" s="182"/>
      <c r="H78" s="22"/>
      <c r="I78" s="139" t="str">
        <f>C18</f>
        <v>  a.3.2. First KI Dose Not Taken Too  Late </v>
      </c>
      <c r="J78" s="140"/>
      <c r="K78" s="140"/>
      <c r="L78" s="140"/>
      <c r="M78" s="140"/>
      <c r="N78" s="140"/>
      <c r="O78" s="141"/>
      <c r="P78" s="21"/>
    </row>
    <row r="79" spans="4:9" ht="8.25" customHeight="1" thickBot="1">
      <c r="D79" s="21"/>
      <c r="E79" s="183"/>
      <c r="F79" s="184"/>
      <c r="G79" s="185"/>
      <c r="H79" s="22"/>
      <c r="I79" s="22"/>
    </row>
    <row r="80" spans="2:16" ht="13.5" thickBot="1">
      <c r="B80" s="22"/>
      <c r="D80" s="21"/>
      <c r="E80" s="48"/>
      <c r="F80" s="48"/>
      <c r="G80" s="48"/>
      <c r="H80" s="22"/>
      <c r="I80" s="139" t="str">
        <f>C19</f>
        <v>  a.3.3. Adverse KI Side Effects (non-thyroid cancer) Minimized</v>
      </c>
      <c r="J80" s="140"/>
      <c r="K80" s="140"/>
      <c r="L80" s="140"/>
      <c r="M80" s="140"/>
      <c r="N80" s="140"/>
      <c r="O80" s="141"/>
      <c r="P80" s="21"/>
    </row>
    <row r="81" ht="12.75"/>
    <row r="82" ht="12.75"/>
    <row r="83" ht="13.5" thickBot="1"/>
    <row r="84" spans="4:10" ht="76.5">
      <c r="D84" s="21"/>
      <c r="E84" s="142" t="str">
        <f>B21</f>
        <v>  b.1.  KI Procedures Don’t Impede Evacuation</v>
      </c>
      <c r="F84" s="143"/>
      <c r="G84" s="143"/>
      <c r="H84" s="144"/>
      <c r="I84" s="144"/>
      <c r="J84" s="145"/>
    </row>
    <row r="85" spans="4:10" ht="12.75" customHeight="1" thickBot="1">
      <c r="D85" s="21"/>
      <c r="E85" s="146"/>
      <c r="F85" s="147"/>
      <c r="G85" s="147"/>
      <c r="H85" s="148"/>
      <c r="I85" s="148"/>
      <c r="J85" s="149"/>
    </row>
    <row r="86" ht="13.5" thickBot="1"/>
    <row r="87" spans="4:10" ht="12.75" customHeight="1">
      <c r="D87" s="21"/>
      <c r="E87" s="142" t="str">
        <f>B22</f>
        <v>  b.2.  Avert Mortality and Morbidity from Radiation or Accidents </v>
      </c>
      <c r="F87" s="143"/>
      <c r="G87" s="143" t="str">
        <f>B22</f>
        <v>  b.2.  Avert Mortality and Morbidity from Radiation or Accidents </v>
      </c>
      <c r="H87" s="144"/>
      <c r="I87" s="144"/>
      <c r="J87" s="145"/>
    </row>
    <row r="88" spans="4:10" ht="12.75" customHeight="1" thickBot="1">
      <c r="D88" s="21"/>
      <c r="E88" s="146"/>
      <c r="F88" s="147"/>
      <c r="G88" s="147"/>
      <c r="H88" s="148"/>
      <c r="I88" s="148"/>
      <c r="J88" s="149"/>
    </row>
    <row r="89" ht="13.5" thickBot="1"/>
    <row r="90" spans="4:10" ht="13.5" customHeight="1" thickBot="1">
      <c r="D90" s="21"/>
      <c r="E90" s="142" t="str">
        <f>B23</f>
        <v>  b.3.  Minimize Panic/Anxiety due to KI Procedures</v>
      </c>
      <c r="F90" s="143"/>
      <c r="G90" s="143" t="str">
        <f>B23</f>
        <v>  b.3.  Minimize Panic/Anxiety due to KI Procedures</v>
      </c>
      <c r="H90" s="144"/>
      <c r="I90" s="144"/>
      <c r="J90" s="145"/>
    </row>
    <row r="91" spans="3:10" ht="12.75" customHeight="1" thickBot="1">
      <c r="C91" s="188" t="str">
        <f>A20</f>
        <v>B.  Minimize Harm from Other Aspects of Incident</v>
      </c>
      <c r="D91" s="21"/>
      <c r="E91" s="146"/>
      <c r="F91" s="147"/>
      <c r="G91" s="147"/>
      <c r="H91" s="148"/>
      <c r="I91" s="148"/>
      <c r="J91" s="149"/>
    </row>
    <row r="92" ht="13.5" thickBot="1">
      <c r="C92" s="191"/>
    </row>
    <row r="93" spans="3:10" ht="13.5" customHeight="1" thickBot="1">
      <c r="C93" s="192"/>
      <c r="D93" s="21"/>
      <c r="E93" s="142" t="str">
        <f>B24</f>
        <v>  b.4.  KI Procedures’ Resource Use Not Excessive</v>
      </c>
      <c r="F93" s="143"/>
      <c r="G93" s="143" t="str">
        <f>B24</f>
        <v>  b.4.  KI Procedures’ Resource Use Not Excessive</v>
      </c>
      <c r="H93" s="144"/>
      <c r="I93" s="144"/>
      <c r="J93" s="145"/>
    </row>
    <row r="94" spans="3:10" ht="12.75" customHeight="1" thickBot="1">
      <c r="C94" s="72"/>
      <c r="D94" s="21"/>
      <c r="E94" s="146"/>
      <c r="F94" s="147"/>
      <c r="G94" s="147"/>
      <c r="H94" s="148"/>
      <c r="I94" s="148"/>
      <c r="J94" s="149"/>
    </row>
    <row r="95" ht="13.5" thickBot="1"/>
    <row r="96" spans="4:10" ht="12.75" customHeight="1">
      <c r="D96" s="21"/>
      <c r="E96" s="142" t="str">
        <f>B25</f>
        <v>  b.5.  Simple KI Procedures before/during Incident </v>
      </c>
      <c r="F96" s="143"/>
      <c r="G96" s="143" t="str">
        <f>B25</f>
        <v>  b.5.  Simple KI Procedures before/during Incident </v>
      </c>
      <c r="H96" s="144"/>
      <c r="I96" s="144"/>
      <c r="J96" s="145"/>
    </row>
    <row r="97" spans="4:10" ht="12.75" customHeight="1" thickBot="1">
      <c r="D97" s="21"/>
      <c r="E97" s="146"/>
      <c r="F97" s="147"/>
      <c r="G97" s="147"/>
      <c r="H97" s="148"/>
      <c r="I97" s="148"/>
      <c r="J97" s="149"/>
    </row>
    <row r="98" ht="13.5" thickBot="1"/>
    <row r="99" spans="4:10" ht="12.75" customHeight="1">
      <c r="D99" s="21"/>
      <c r="E99" s="142" t="str">
        <f>B26</f>
        <v>  b.6.  Educate Public to Respond to Nuclear Incident</v>
      </c>
      <c r="F99" s="143"/>
      <c r="G99" s="143" t="str">
        <f>B26</f>
        <v>  b.6.  Educate Public to Respond to Nuclear Incident</v>
      </c>
      <c r="H99" s="144"/>
      <c r="I99" s="144"/>
      <c r="J99" s="145"/>
    </row>
    <row r="100" spans="4:10" ht="12.75" customHeight="1" thickBot="1">
      <c r="D100" s="21"/>
      <c r="E100" s="146"/>
      <c r="F100" s="147"/>
      <c r="G100" s="147"/>
      <c r="H100" s="148"/>
      <c r="I100" s="148"/>
      <c r="J100" s="149"/>
    </row>
    <row r="102" ht="12.75" hidden="1"/>
    <row r="103" ht="11.25" customHeight="1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</sheetData>
  <sheetProtection/>
  <mergeCells count="40">
    <mergeCell ref="E99:J100"/>
    <mergeCell ref="A27:C27"/>
    <mergeCell ref="C68:C70"/>
    <mergeCell ref="E68:G70"/>
    <mergeCell ref="C91:C93"/>
    <mergeCell ref="E93:J94"/>
    <mergeCell ref="I78:O78"/>
    <mergeCell ref="I80:O80"/>
    <mergeCell ref="E87:J88"/>
    <mergeCell ref="B25:C25"/>
    <mergeCell ref="B26:C26"/>
    <mergeCell ref="E96:J97"/>
    <mergeCell ref="E90:J91"/>
    <mergeCell ref="I68:O68"/>
    <mergeCell ref="I70:O70"/>
    <mergeCell ref="I72:O72"/>
    <mergeCell ref="I76:O76"/>
    <mergeCell ref="E77:G79"/>
    <mergeCell ref="E2:H2"/>
    <mergeCell ref="E3:H3"/>
    <mergeCell ref="A5:C5"/>
    <mergeCell ref="B7:C7"/>
    <mergeCell ref="A6:C6"/>
    <mergeCell ref="B24:C24"/>
    <mergeCell ref="B9:B10"/>
    <mergeCell ref="A7:A19"/>
    <mergeCell ref="A20:C20"/>
    <mergeCell ref="B21:C21"/>
    <mergeCell ref="B11:C11"/>
    <mergeCell ref="B16:C16"/>
    <mergeCell ref="B22:C22"/>
    <mergeCell ref="C53:C54"/>
    <mergeCell ref="I62:O62"/>
    <mergeCell ref="E84:J85"/>
    <mergeCell ref="I66:O66"/>
    <mergeCell ref="D53:G53"/>
    <mergeCell ref="E59:G61"/>
    <mergeCell ref="I58:O58"/>
    <mergeCell ref="I60:O60"/>
    <mergeCell ref="B23:C23"/>
  </mergeCells>
  <printOptions/>
  <pageMargins left="0.75" right="0.75" top="1" bottom="1" header="0.5" footer="0.5"/>
  <pageSetup horizontalDpi="600" verticalDpi="600" orientation="landscape" scale="64" r:id="rId2"/>
  <rowBreaks count="2" manualBreakCount="2">
    <brk id="28" max="255" man="1"/>
    <brk id="5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108"/>
  <sheetViews>
    <sheetView zoomScale="75" zoomScaleNormal="75" zoomScaleSheetLayoutView="75" zoomScalePageLayoutView="0" workbookViewId="0" topLeftCell="A1">
      <selection activeCell="O20" sqref="O20"/>
    </sheetView>
  </sheetViews>
  <sheetFormatPr defaultColWidth="9.140625" defaultRowHeight="12.75"/>
  <cols>
    <col min="1" max="1" width="7.7109375" style="6" customWidth="1"/>
    <col min="2" max="2" width="9.140625" style="6" customWidth="1"/>
    <col min="3" max="3" width="52.8515625" style="6" customWidth="1"/>
    <col min="4" max="4" width="12.140625" style="6" customWidth="1"/>
    <col min="5" max="10" width="10.140625" style="6" customWidth="1"/>
    <col min="11" max="13" width="9.140625" style="6" customWidth="1"/>
    <col min="14" max="14" width="10.140625" style="6" customWidth="1"/>
    <col min="15" max="16384" width="9.140625" style="6" customWidth="1"/>
  </cols>
  <sheetData>
    <row r="1" ht="15">
      <c r="A1" s="26" t="s">
        <v>90</v>
      </c>
    </row>
    <row r="2" spans="1:10" ht="17.25">
      <c r="A2" s="7"/>
      <c r="B2" s="7"/>
      <c r="C2" s="1"/>
      <c r="D2" s="5"/>
      <c r="E2" s="5"/>
      <c r="F2" s="5"/>
      <c r="G2" s="4"/>
      <c r="H2" s="4"/>
      <c r="I2" s="4"/>
      <c r="J2" s="4"/>
    </row>
    <row r="3" spans="1:10" ht="32.25">
      <c r="A3" s="34" t="s">
        <v>29</v>
      </c>
      <c r="B3" s="7"/>
      <c r="C3" s="1"/>
      <c r="D3" s="5"/>
      <c r="E3" s="5"/>
      <c r="F3" s="5"/>
      <c r="G3" s="4"/>
      <c r="H3" s="4"/>
      <c r="I3" s="4"/>
      <c r="J3" s="4"/>
    </row>
    <row r="4" spans="1:10" ht="32.25">
      <c r="A4" s="42" t="s">
        <v>30</v>
      </c>
      <c r="B4" s="35"/>
      <c r="C4" s="36"/>
      <c r="D4" s="37"/>
      <c r="E4" s="37"/>
      <c r="F4" s="37"/>
      <c r="G4" s="38"/>
      <c r="H4" s="4"/>
      <c r="I4" s="4"/>
      <c r="J4" s="4"/>
    </row>
    <row r="5" spans="1:10" ht="32.25">
      <c r="A5" s="33"/>
      <c r="B5" s="7"/>
      <c r="C5" s="1"/>
      <c r="D5" s="5"/>
      <c r="E5" s="5"/>
      <c r="F5" s="5"/>
      <c r="G5" s="4"/>
      <c r="H5" s="4"/>
      <c r="I5" s="4"/>
      <c r="J5" s="4"/>
    </row>
    <row r="6" spans="2:10" ht="16.5" customHeight="1" thickBot="1">
      <c r="B6" s="7"/>
      <c r="C6" s="1"/>
      <c r="D6" s="27"/>
      <c r="E6" s="27"/>
      <c r="F6" s="27"/>
      <c r="G6" s="4"/>
      <c r="H6" s="4"/>
      <c r="I6" s="4"/>
      <c r="J6" s="4"/>
    </row>
    <row r="7" spans="1:10" ht="15">
      <c r="A7" s="29" t="s">
        <v>19</v>
      </c>
      <c r="B7" s="1"/>
      <c r="C7" s="8"/>
      <c r="D7" s="5"/>
      <c r="E7" s="5"/>
      <c r="F7" s="5"/>
      <c r="G7" s="167" t="s">
        <v>21</v>
      </c>
      <c r="H7" s="168"/>
      <c r="I7" s="168"/>
      <c r="J7" s="169"/>
    </row>
    <row r="8" spans="1:10" ht="13.5" thickBot="1">
      <c r="A8" s="1"/>
      <c r="B8" s="1"/>
      <c r="C8" s="8"/>
      <c r="D8" s="5"/>
      <c r="E8" s="5"/>
      <c r="F8" s="5"/>
      <c r="G8" s="170" t="s">
        <v>16</v>
      </c>
      <c r="H8" s="171"/>
      <c r="I8" s="171"/>
      <c r="J8" s="173"/>
    </row>
    <row r="9" spans="1:10" ht="56.25" customHeight="1" thickBot="1">
      <c r="A9" s="9"/>
      <c r="B9" s="10"/>
      <c r="C9" s="10"/>
      <c r="D9" s="62"/>
      <c r="E9" s="11" t="s">
        <v>31</v>
      </c>
      <c r="F9" s="63" t="s">
        <v>91</v>
      </c>
      <c r="G9" s="28" t="s">
        <v>84</v>
      </c>
      <c r="H9" s="12" t="s">
        <v>85</v>
      </c>
      <c r="I9" s="12" t="s">
        <v>86</v>
      </c>
      <c r="J9" s="13" t="s">
        <v>87</v>
      </c>
    </row>
    <row r="10" spans="1:10" ht="12.75">
      <c r="A10" s="196" t="s">
        <v>17</v>
      </c>
      <c r="B10" s="197"/>
      <c r="C10" s="198"/>
      <c r="D10" s="61"/>
      <c r="E10" s="3"/>
      <c r="F10" s="3"/>
      <c r="G10" s="2"/>
      <c r="H10" s="2"/>
      <c r="I10" s="73"/>
      <c r="J10" s="23"/>
    </row>
    <row r="11" spans="1:10" ht="12.75" customHeight="1">
      <c r="A11" s="164" t="s">
        <v>6</v>
      </c>
      <c r="B11" s="177"/>
      <c r="C11" s="199"/>
      <c r="D11" s="3"/>
      <c r="E11" s="3"/>
      <c r="F11" s="3"/>
      <c r="G11" s="24"/>
      <c r="H11" s="24"/>
      <c r="I11" s="73"/>
      <c r="J11" s="25"/>
    </row>
    <row r="12" spans="1:10" ht="13.5" customHeight="1">
      <c r="A12" s="163"/>
      <c r="B12" s="176" t="s">
        <v>7</v>
      </c>
      <c r="C12" s="195"/>
      <c r="D12" s="3"/>
      <c r="E12" s="3"/>
      <c r="F12" s="3"/>
      <c r="G12" s="24"/>
      <c r="H12" s="24"/>
      <c r="I12" s="73"/>
      <c r="J12" s="25"/>
    </row>
    <row r="13" spans="1:10" ht="13.5" customHeight="1">
      <c r="A13" s="163"/>
      <c r="B13" s="14"/>
      <c r="C13" s="30" t="s">
        <v>20</v>
      </c>
      <c r="D13" s="39"/>
      <c r="E13" s="51">
        <f>F13/$F$32</f>
        <v>0.09112709832134293</v>
      </c>
      <c r="F13" s="52">
        <v>38</v>
      </c>
      <c r="G13" s="43">
        <f>8.5/0.85</f>
        <v>10</v>
      </c>
      <c r="H13" s="43">
        <f>2/0.85</f>
        <v>2.3529411764705883</v>
      </c>
      <c r="I13" s="43">
        <v>0</v>
      </c>
      <c r="J13" s="45">
        <v>0</v>
      </c>
    </row>
    <row r="14" spans="1:10" ht="13.5" customHeight="1">
      <c r="A14" s="163"/>
      <c r="B14" s="161"/>
      <c r="C14" s="30" t="s">
        <v>4</v>
      </c>
      <c r="D14" s="39"/>
      <c r="E14" s="51">
        <f>F14/$F$32</f>
        <v>0.045563549160671464</v>
      </c>
      <c r="F14" s="52">
        <v>19</v>
      </c>
      <c r="G14" s="43">
        <f>8.5/0.85</f>
        <v>10</v>
      </c>
      <c r="H14" s="43">
        <f>1/0.85</f>
        <v>1.1764705882352942</v>
      </c>
      <c r="I14" s="43">
        <v>0</v>
      </c>
      <c r="J14" s="45">
        <v>0</v>
      </c>
    </row>
    <row r="15" spans="1:10" ht="13.5" customHeight="1">
      <c r="A15" s="163"/>
      <c r="B15" s="162"/>
      <c r="C15" s="31" t="s">
        <v>27</v>
      </c>
      <c r="D15" s="39"/>
      <c r="E15" s="51">
        <f>F15/$F$32</f>
        <v>0.07434052757793765</v>
      </c>
      <c r="F15" s="52">
        <v>31</v>
      </c>
      <c r="G15" s="43">
        <v>0</v>
      </c>
      <c r="H15" s="43">
        <f>7/0.7</f>
        <v>10</v>
      </c>
      <c r="I15" s="43">
        <v>0</v>
      </c>
      <c r="J15" s="45">
        <v>0</v>
      </c>
    </row>
    <row r="16" spans="1:10" ht="13.5" customHeight="1">
      <c r="A16" s="163"/>
      <c r="B16" s="166" t="s">
        <v>8</v>
      </c>
      <c r="C16" s="195"/>
      <c r="D16" s="40"/>
      <c r="E16" s="40"/>
      <c r="F16" s="40"/>
      <c r="G16" s="40"/>
      <c r="H16" s="40"/>
      <c r="I16" s="40"/>
      <c r="J16" s="40"/>
    </row>
    <row r="17" spans="1:10" ht="13.5" customHeight="1">
      <c r="A17" s="163"/>
      <c r="B17" s="15"/>
      <c r="C17" s="30" t="s">
        <v>92</v>
      </c>
      <c r="D17" s="39"/>
      <c r="E17" s="51">
        <f>F17/$F$32</f>
        <v>0.06235011990407674</v>
      </c>
      <c r="F17" s="52">
        <v>26</v>
      </c>
      <c r="G17" s="43">
        <v>0</v>
      </c>
      <c r="H17" s="43">
        <v>5</v>
      </c>
      <c r="I17" s="43">
        <f>9/0.9</f>
        <v>10</v>
      </c>
      <c r="J17" s="45">
        <v>0</v>
      </c>
    </row>
    <row r="18" spans="1:10" ht="13.5" customHeight="1">
      <c r="A18" s="163"/>
      <c r="B18" s="16"/>
      <c r="C18" s="31" t="s">
        <v>24</v>
      </c>
      <c r="D18" s="39"/>
      <c r="E18" s="51">
        <f>F18/$F$32</f>
        <v>0.02877697841726619</v>
      </c>
      <c r="F18" s="52">
        <v>12</v>
      </c>
      <c r="G18" s="43">
        <f>7/0.7</f>
        <v>10</v>
      </c>
      <c r="H18" s="43">
        <f>2/0.7</f>
        <v>2.857142857142857</v>
      </c>
      <c r="I18" s="43">
        <v>0</v>
      </c>
      <c r="J18" s="45">
        <v>0</v>
      </c>
    </row>
    <row r="19" spans="1:10" ht="13.5" customHeight="1">
      <c r="A19" s="163"/>
      <c r="B19" s="16"/>
      <c r="C19" s="31" t="s">
        <v>94</v>
      </c>
      <c r="D19" s="39"/>
      <c r="E19" s="51">
        <f>F19/$F$32</f>
        <v>0.02158273381294964</v>
      </c>
      <c r="F19" s="52">
        <v>9</v>
      </c>
      <c r="G19" s="43">
        <v>10</v>
      </c>
      <c r="H19" s="43">
        <v>10</v>
      </c>
      <c r="I19" s="43">
        <v>10</v>
      </c>
      <c r="J19" s="45">
        <v>0</v>
      </c>
    </row>
    <row r="20" spans="1:10" ht="13.5" customHeight="1">
      <c r="A20" s="163"/>
      <c r="B20" s="17"/>
      <c r="C20" s="31" t="s">
        <v>26</v>
      </c>
      <c r="D20" s="39"/>
      <c r="E20" s="51">
        <f>F20/$F$32</f>
        <v>0.05755395683453238</v>
      </c>
      <c r="F20" s="52">
        <v>24</v>
      </c>
      <c r="G20" s="43">
        <v>0</v>
      </c>
      <c r="H20" s="43">
        <v>0</v>
      </c>
      <c r="I20" s="43">
        <v>10</v>
      </c>
      <c r="J20" s="45">
        <v>0</v>
      </c>
    </row>
    <row r="21" spans="1:10" ht="13.5" customHeight="1">
      <c r="A21" s="163"/>
      <c r="B21" s="166" t="s">
        <v>9</v>
      </c>
      <c r="C21" s="195"/>
      <c r="D21" s="40"/>
      <c r="E21" s="40"/>
      <c r="F21" s="40"/>
      <c r="G21" s="40"/>
      <c r="H21" s="40"/>
      <c r="I21" s="40"/>
      <c r="J21" s="40"/>
    </row>
    <row r="22" spans="1:10" ht="13.5" customHeight="1">
      <c r="A22" s="163"/>
      <c r="B22" s="15"/>
      <c r="C22" s="30" t="s">
        <v>95</v>
      </c>
      <c r="D22" s="39"/>
      <c r="E22" s="51">
        <f>F22/$F$32</f>
        <v>0.05515587529976019</v>
      </c>
      <c r="F22" s="52">
        <v>23</v>
      </c>
      <c r="G22" s="43">
        <v>0</v>
      </c>
      <c r="H22" s="43">
        <f>(6-4)/0.4</f>
        <v>5</v>
      </c>
      <c r="I22" s="43">
        <v>10</v>
      </c>
      <c r="J22" s="45">
        <v>0</v>
      </c>
    </row>
    <row r="23" spans="1:10" ht="13.5" customHeight="1">
      <c r="A23" s="163"/>
      <c r="B23" s="16"/>
      <c r="C23" s="30" t="s">
        <v>96</v>
      </c>
      <c r="D23" s="39"/>
      <c r="E23" s="51">
        <f>F23/$F$32</f>
        <v>0.06954436450839328</v>
      </c>
      <c r="F23" s="52">
        <v>29</v>
      </c>
      <c r="G23" s="43">
        <v>10</v>
      </c>
      <c r="H23" s="43">
        <v>10</v>
      </c>
      <c r="I23" s="43">
        <v>0</v>
      </c>
      <c r="J23" s="45">
        <v>10</v>
      </c>
    </row>
    <row r="24" spans="1:10" ht="13.5" customHeight="1">
      <c r="A24" s="163"/>
      <c r="B24" s="16"/>
      <c r="C24" s="31" t="s">
        <v>97</v>
      </c>
      <c r="D24" s="39"/>
      <c r="E24" s="51">
        <f>F24/$F$32</f>
        <v>0.03597122302158273</v>
      </c>
      <c r="F24" s="52">
        <v>15</v>
      </c>
      <c r="G24" s="43">
        <v>0</v>
      </c>
      <c r="H24" s="43">
        <f>(9-6)/0.4</f>
        <v>7.5</v>
      </c>
      <c r="I24" s="43">
        <v>10</v>
      </c>
      <c r="J24" s="45">
        <v>10</v>
      </c>
    </row>
    <row r="25" spans="1:10" ht="12.75" customHeight="1">
      <c r="A25" s="164" t="s">
        <v>10</v>
      </c>
      <c r="B25" s="165"/>
      <c r="C25" s="194"/>
      <c r="D25" s="40"/>
      <c r="E25" s="40"/>
      <c r="F25" s="40"/>
      <c r="G25" s="40"/>
      <c r="H25" s="40"/>
      <c r="I25" s="40"/>
      <c r="J25" s="40"/>
    </row>
    <row r="26" spans="1:10" ht="13.5" customHeight="1">
      <c r="A26" s="32"/>
      <c r="B26" s="135" t="s">
        <v>5</v>
      </c>
      <c r="C26" s="195"/>
      <c r="D26" s="39"/>
      <c r="E26" s="51">
        <f aca="true" t="shared" si="0" ref="E26:E31">F26/$F$32</f>
        <v>0.02158273381294964</v>
      </c>
      <c r="F26" s="52">
        <v>9</v>
      </c>
      <c r="G26" s="43">
        <v>0</v>
      </c>
      <c r="H26" s="43">
        <v>4.5</v>
      </c>
      <c r="I26" s="43">
        <v>10</v>
      </c>
      <c r="J26" s="45">
        <v>10</v>
      </c>
    </row>
    <row r="27" spans="1:10" ht="13.5" customHeight="1">
      <c r="A27" s="32"/>
      <c r="B27" s="135" t="s">
        <v>11</v>
      </c>
      <c r="C27" s="195" t="s">
        <v>1</v>
      </c>
      <c r="D27" s="39"/>
      <c r="E27" s="51">
        <f t="shared" si="0"/>
        <v>0.045563549160671464</v>
      </c>
      <c r="F27" s="52">
        <v>19</v>
      </c>
      <c r="G27" s="43">
        <v>10</v>
      </c>
      <c r="H27" s="43">
        <v>3.3</v>
      </c>
      <c r="I27" s="43">
        <v>0</v>
      </c>
      <c r="J27" s="45">
        <v>10</v>
      </c>
    </row>
    <row r="28" spans="1:10" ht="13.5" customHeight="1">
      <c r="A28" s="32"/>
      <c r="B28" s="135" t="s">
        <v>12</v>
      </c>
      <c r="C28" s="195" t="s">
        <v>0</v>
      </c>
      <c r="D28" s="39"/>
      <c r="E28" s="51">
        <f t="shared" si="0"/>
        <v>0.11031175059952038</v>
      </c>
      <c r="F28" s="52">
        <v>46</v>
      </c>
      <c r="G28" s="43">
        <v>10</v>
      </c>
      <c r="H28" s="43">
        <v>5</v>
      </c>
      <c r="I28" s="43">
        <v>10</v>
      </c>
      <c r="J28" s="45">
        <v>5</v>
      </c>
    </row>
    <row r="29" spans="1:10" ht="13.5" customHeight="1">
      <c r="A29" s="32"/>
      <c r="B29" s="135" t="s">
        <v>13</v>
      </c>
      <c r="C29" s="195" t="s">
        <v>2</v>
      </c>
      <c r="D29" s="39"/>
      <c r="E29" s="51">
        <f t="shared" si="0"/>
        <v>0.009592326139088728</v>
      </c>
      <c r="F29" s="52">
        <v>4</v>
      </c>
      <c r="G29" s="43">
        <v>0</v>
      </c>
      <c r="H29" s="43">
        <v>5</v>
      </c>
      <c r="I29" s="43">
        <v>7</v>
      </c>
      <c r="J29" s="45">
        <v>10</v>
      </c>
    </row>
    <row r="30" spans="1:10" ht="13.5" customHeight="1">
      <c r="A30" s="32"/>
      <c r="B30" s="135" t="s">
        <v>14</v>
      </c>
      <c r="C30" s="195" t="s">
        <v>3</v>
      </c>
      <c r="D30" s="39"/>
      <c r="E30" s="51">
        <f t="shared" si="0"/>
        <v>0.23980815347721823</v>
      </c>
      <c r="F30" s="52">
        <v>100</v>
      </c>
      <c r="G30" s="43">
        <v>0</v>
      </c>
      <c r="H30" s="43">
        <v>2.5</v>
      </c>
      <c r="I30" s="43">
        <v>10</v>
      </c>
      <c r="J30" s="45">
        <v>10</v>
      </c>
    </row>
    <row r="31" spans="1:10" ht="13.5" customHeight="1">
      <c r="A31" s="32"/>
      <c r="B31" s="135" t="s">
        <v>28</v>
      </c>
      <c r="C31" s="195" t="s">
        <v>2</v>
      </c>
      <c r="D31" s="39"/>
      <c r="E31" s="51">
        <f t="shared" si="0"/>
        <v>0.03117505995203837</v>
      </c>
      <c r="F31" s="52">
        <v>13</v>
      </c>
      <c r="G31" s="43">
        <v>7.5</v>
      </c>
      <c r="H31" s="43">
        <v>10</v>
      </c>
      <c r="I31" s="43">
        <v>0</v>
      </c>
      <c r="J31" s="45">
        <v>0</v>
      </c>
    </row>
    <row r="32" spans="1:10" ht="26.25" customHeight="1" thickBot="1">
      <c r="A32" s="186" t="s">
        <v>15</v>
      </c>
      <c r="B32" s="187"/>
      <c r="C32" s="200"/>
      <c r="D32" s="41" t="str">
        <f>IF(SUM(D13:D31)&lt;&gt;0,SUM(D13:D31)," ")</f>
        <v> </v>
      </c>
      <c r="E32" s="53">
        <f>IF(SUM(E13:E31)&lt;&gt;0,SUM(E13:E31)," ")</f>
        <v>1</v>
      </c>
      <c r="F32" s="54">
        <f>IF(SUM(F13:F31)&lt;&gt;0,SUM(F13:F31)," ")</f>
        <v>417</v>
      </c>
      <c r="G32" s="41">
        <f>IF(SUMPRODUCT($E13:$E31,G13:G31)&lt;&gt;0,SUMPRODUCT($E13:$E31,G13:G31)," ")</f>
        <v>4.358513189448441</v>
      </c>
      <c r="H32" s="41">
        <f>IF(SUMPRODUCT($E13:$E31,H13:H31)&lt;&gt;0,SUMPRODUCT($E13:$E31,H13:H31)," ")</f>
        <v>4.620504604719586</v>
      </c>
      <c r="I32" s="41">
        <f>IF(SUMPRODUCT($E13:$E31,I13:I31)&lt;&gt;0,SUMPRODUCT($E13:$E31,I13:I31)," ")</f>
        <v>6.1103117505995215</v>
      </c>
      <c r="J32" s="41">
        <f>IF(SUMPRODUCT($E13:$E31,J13:J31)&lt;&gt;0,SUMPRODUCT($E13:$E31,J13:J31)," ")</f>
        <v>4.772182254196643</v>
      </c>
    </row>
    <row r="33" spans="1:10" ht="12.75">
      <c r="A33" s="1"/>
      <c r="B33" s="1"/>
      <c r="C33" s="18"/>
      <c r="D33" s="19"/>
      <c r="E33" s="19"/>
      <c r="F33" s="19"/>
      <c r="G33" s="19"/>
      <c r="H33" s="19"/>
      <c r="I33" s="19"/>
      <c r="J33" s="19"/>
    </row>
    <row r="57" ht="13.5" thickBot="1"/>
    <row r="58" spans="3:10" ht="12.75">
      <c r="C58" s="137"/>
      <c r="D58" s="201" t="s">
        <v>18</v>
      </c>
      <c r="E58" s="202"/>
      <c r="F58" s="202"/>
      <c r="G58" s="203"/>
      <c r="H58" s="48"/>
      <c r="I58" s="48"/>
      <c r="J58" s="21"/>
    </row>
    <row r="59" spans="3:7" ht="20.25">
      <c r="C59" s="138"/>
      <c r="D59" s="49" t="s">
        <v>22</v>
      </c>
      <c r="E59" s="49" t="s">
        <v>23</v>
      </c>
      <c r="F59" s="49" t="s">
        <v>82</v>
      </c>
      <c r="G59" s="50" t="s">
        <v>83</v>
      </c>
    </row>
    <row r="60" spans="3:7" ht="29.25" customHeight="1" thickBot="1">
      <c r="C60" s="47" t="str">
        <f>A32</f>
        <v>OVERALL VALUE (SUMPRODUCT OF WEIGHTS TIMES RATINGS)</v>
      </c>
      <c r="D60" s="20">
        <f>G32</f>
        <v>4.358513189448441</v>
      </c>
      <c r="E60" s="20">
        <f>H32</f>
        <v>4.620504604719586</v>
      </c>
      <c r="F60" s="20">
        <f>I32</f>
        <v>6.1103117505995215</v>
      </c>
      <c r="G60" s="46">
        <f>J32</f>
        <v>4.772182254196643</v>
      </c>
    </row>
    <row r="61" ht="12.75" customHeight="1"/>
    <row r="62" ht="13.5" thickBot="1"/>
    <row r="63" spans="4:16" ht="13.5" thickBot="1">
      <c r="D63" s="21"/>
      <c r="E63" s="21"/>
      <c r="F63" s="21"/>
      <c r="G63" s="21"/>
      <c r="H63" s="21"/>
      <c r="I63" s="139" t="str">
        <f>C13</f>
        <v>  a.1.1. Max. Availability for Children &amp; Pregnant Women Residents</v>
      </c>
      <c r="J63" s="140"/>
      <c r="K63" s="140"/>
      <c r="L63" s="140"/>
      <c r="M63" s="140"/>
      <c r="N63" s="193"/>
      <c r="O63" s="48"/>
      <c r="P63" s="48"/>
    </row>
    <row r="64" spans="4:9" ht="8.25" customHeight="1" thickBot="1">
      <c r="D64" s="21"/>
      <c r="E64" s="152" t="str">
        <f>B12</f>
        <v>  a.1.  Maximize KI Availability</v>
      </c>
      <c r="F64" s="153"/>
      <c r="G64" s="154"/>
      <c r="H64" s="21"/>
      <c r="I64" s="21"/>
    </row>
    <row r="65" spans="4:16" ht="13.5" thickBot="1">
      <c r="D65" s="21"/>
      <c r="E65" s="155"/>
      <c r="F65" s="156"/>
      <c r="G65" s="157"/>
      <c r="H65" s="48"/>
      <c r="I65" s="139" t="str">
        <f>C14</f>
        <v>  a.1.2. Max. Availability for Other Residents</v>
      </c>
      <c r="J65" s="140"/>
      <c r="K65" s="140" t="str">
        <f>C14</f>
        <v>  a.1.2. Max. Availability for Other Residents</v>
      </c>
      <c r="L65" s="140"/>
      <c r="M65" s="140"/>
      <c r="N65" s="193"/>
      <c r="O65" s="48"/>
      <c r="P65" s="48"/>
    </row>
    <row r="66" spans="4:9" ht="8.25" customHeight="1" thickBot="1">
      <c r="D66" s="21"/>
      <c r="E66" s="158"/>
      <c r="F66" s="159"/>
      <c r="G66" s="160"/>
      <c r="H66" s="48"/>
      <c r="I66" s="21"/>
    </row>
    <row r="67" spans="2:16" ht="13.5" thickBot="1">
      <c r="B67" s="22"/>
      <c r="D67" s="21"/>
      <c r="E67" s="48"/>
      <c r="F67" s="48"/>
      <c r="G67" s="48"/>
      <c r="H67" s="48"/>
      <c r="I67" s="139" t="str">
        <f>C15</f>
        <v>  a.1.3. Max. Availability for Mobile Population</v>
      </c>
      <c r="J67" s="140"/>
      <c r="K67" s="140" t="str">
        <f>C15</f>
        <v>  a.1.3. Max. Availability for Mobile Population</v>
      </c>
      <c r="L67" s="140"/>
      <c r="M67" s="140"/>
      <c r="N67" s="193"/>
      <c r="O67" s="48"/>
      <c r="P67" s="48"/>
    </row>
    <row r="68" spans="4:10" ht="12.75">
      <c r="D68" s="21"/>
      <c r="E68" s="21"/>
      <c r="F68" s="21"/>
      <c r="G68" s="21"/>
      <c r="H68" s="21"/>
      <c r="I68" s="21"/>
      <c r="J68" s="21"/>
    </row>
    <row r="69" spans="4:10" ht="12.75">
      <c r="D69" s="21"/>
      <c r="E69" s="21"/>
      <c r="F69" s="21"/>
      <c r="G69" s="21"/>
      <c r="H69" s="21"/>
      <c r="I69" s="21"/>
      <c r="J69" s="21"/>
    </row>
    <row r="70" ht="13.5" thickBot="1"/>
    <row r="71" spans="4:16" ht="102.75" thickBot="1">
      <c r="D71" s="21"/>
      <c r="E71" s="21"/>
      <c r="F71" s="21"/>
      <c r="G71" s="21"/>
      <c r="H71" s="21"/>
      <c r="I71" s="204" t="str">
        <f>C17</f>
        <v>  a.2.1. Max. Number of People who Know Where Pill is</v>
      </c>
      <c r="J71" s="205"/>
      <c r="K71" s="205"/>
      <c r="L71" s="205"/>
      <c r="M71" s="205"/>
      <c r="N71" s="206"/>
      <c r="O71" s="48"/>
      <c r="P71" s="48"/>
    </row>
    <row r="72" spans="4:9" ht="8.25" customHeight="1" thickBot="1">
      <c r="D72" s="21"/>
      <c r="E72" s="21"/>
      <c r="F72" s="21"/>
      <c r="G72" s="21"/>
      <c r="H72" s="21"/>
      <c r="I72" s="21"/>
    </row>
    <row r="73" spans="3:16" ht="77.25" thickBot="1">
      <c r="C73" s="188" t="str">
        <f>A11</f>
        <v>A. Minimize Radioactive Iodine Risk to Thyroid  </v>
      </c>
      <c r="D73" s="21"/>
      <c r="E73" s="152" t="str">
        <f>B16</f>
        <v>  a.2.  Optimize Ability to Take KI on Time</v>
      </c>
      <c r="F73" s="153"/>
      <c r="G73" s="154"/>
      <c r="H73" s="22"/>
      <c r="I73" s="139" t="str">
        <f>C18</f>
        <v>  a.2.2. KI Taken at Optimal time if No Evacuation</v>
      </c>
      <c r="J73" s="140"/>
      <c r="K73" s="140"/>
      <c r="L73" s="140"/>
      <c r="M73" s="140"/>
      <c r="N73" s="193"/>
      <c r="O73" s="48"/>
      <c r="P73" s="48"/>
    </row>
    <row r="74" spans="3:9" ht="8.25" customHeight="1" thickBot="1">
      <c r="C74" s="189"/>
      <c r="D74" s="21"/>
      <c r="E74" s="155"/>
      <c r="F74" s="156"/>
      <c r="G74" s="157"/>
      <c r="H74" s="22"/>
      <c r="I74" s="22"/>
    </row>
    <row r="75" spans="2:16" ht="15.75" thickBot="1">
      <c r="B75" s="22"/>
      <c r="C75" s="190"/>
      <c r="D75" s="21"/>
      <c r="E75" s="158"/>
      <c r="F75" s="159"/>
      <c r="G75" s="160"/>
      <c r="H75" s="22"/>
      <c r="I75" s="139" t="str">
        <f>C19</f>
        <v>  a.2.3. KI Taken at Optimal Time if Evacuation</v>
      </c>
      <c r="J75" s="140"/>
      <c r="K75" s="140"/>
      <c r="L75" s="140"/>
      <c r="M75" s="140"/>
      <c r="N75" s="193"/>
      <c r="O75" s="48"/>
      <c r="P75" s="48"/>
    </row>
    <row r="76" spans="2:9" ht="8.25" customHeight="1" thickBot="1">
      <c r="B76" s="22"/>
      <c r="D76" s="21"/>
      <c r="E76" s="21"/>
      <c r="F76" s="21"/>
      <c r="G76" s="21"/>
      <c r="H76" s="21"/>
      <c r="I76" s="21"/>
    </row>
    <row r="77" spans="2:16" ht="13.5" thickBot="1">
      <c r="B77" s="22"/>
      <c r="D77" s="21"/>
      <c r="E77" s="21"/>
      <c r="F77" s="21"/>
      <c r="G77" s="21"/>
      <c r="H77" s="21"/>
      <c r="I77" s="139" t="str">
        <f>C20</f>
        <v>  a.2.4. Ensure KI is Stored to Assure Stability</v>
      </c>
      <c r="J77" s="140"/>
      <c r="K77" s="140"/>
      <c r="L77" s="140"/>
      <c r="M77" s="140"/>
      <c r="N77" s="193"/>
      <c r="O77" s="48"/>
      <c r="P77" s="48"/>
    </row>
    <row r="78" spans="4:10" ht="12.75">
      <c r="D78" s="21"/>
      <c r="E78" s="21"/>
      <c r="F78" s="21"/>
      <c r="G78" s="21"/>
      <c r="H78" s="21"/>
      <c r="I78" s="21"/>
      <c r="J78" s="21"/>
    </row>
    <row r="79" spans="4:10" ht="12.75">
      <c r="D79" s="21"/>
      <c r="E79" s="21"/>
      <c r="F79" s="21"/>
      <c r="G79" s="21"/>
      <c r="H79" s="21"/>
      <c r="I79" s="21"/>
      <c r="J79" s="21"/>
    </row>
    <row r="80" ht="13.5" thickBot="1"/>
    <row r="81" spans="4:16" ht="13.5" thickBot="1">
      <c r="D81" s="21"/>
      <c r="E81" s="21"/>
      <c r="F81" s="21"/>
      <c r="G81" s="21"/>
      <c r="H81" s="21"/>
      <c r="I81" s="139" t="str">
        <f>C22</f>
        <v>  a.3.1. Correct KI Dose Given (and Taken) for Age</v>
      </c>
      <c r="J81" s="140"/>
      <c r="K81" s="140"/>
      <c r="L81" s="140"/>
      <c r="M81" s="140"/>
      <c r="N81" s="193"/>
      <c r="O81" s="48"/>
      <c r="P81" s="48"/>
    </row>
    <row r="82" spans="4:9" ht="8.25" customHeight="1" thickBot="1">
      <c r="D82" s="21"/>
      <c r="E82" s="152" t="str">
        <f>B21</f>
        <v>  a.3. Minimize Harm from Inappropriate KI Administration</v>
      </c>
      <c r="F82" s="178"/>
      <c r="G82" s="179"/>
      <c r="H82" s="21"/>
      <c r="I82" s="21"/>
    </row>
    <row r="83" spans="4:16" ht="13.5" customHeight="1" thickBot="1">
      <c r="D83" s="21"/>
      <c r="E83" s="180"/>
      <c r="F83" s="181"/>
      <c r="G83" s="182"/>
      <c r="H83" s="22"/>
      <c r="I83" s="139" t="str">
        <f>C23</f>
        <v>  a.3.2. First KI Dose Not Taken Too  Late </v>
      </c>
      <c r="J83" s="140"/>
      <c r="K83" s="140"/>
      <c r="L83" s="140"/>
      <c r="M83" s="140"/>
      <c r="N83" s="193"/>
      <c r="O83" s="21"/>
      <c r="P83" s="21"/>
    </row>
    <row r="84" spans="4:9" ht="8.25" customHeight="1" thickBot="1">
      <c r="D84" s="21"/>
      <c r="E84" s="183"/>
      <c r="F84" s="184"/>
      <c r="G84" s="185"/>
      <c r="H84" s="22"/>
      <c r="I84" s="22"/>
    </row>
    <row r="85" spans="2:16" ht="13.5" thickBot="1">
      <c r="B85" s="22"/>
      <c r="D85" s="21"/>
      <c r="E85" s="48"/>
      <c r="F85" s="48"/>
      <c r="G85" s="48"/>
      <c r="H85" s="22"/>
      <c r="I85" s="139" t="str">
        <f>C24</f>
        <v>  a.3.3. Adverse KI Side Effects (non-thyroid cancer) Minimized</v>
      </c>
      <c r="J85" s="140"/>
      <c r="K85" s="140"/>
      <c r="L85" s="140"/>
      <c r="M85" s="140"/>
      <c r="N85" s="193"/>
      <c r="O85" s="21"/>
      <c r="P85" s="21"/>
    </row>
    <row r="86" ht="12.75"/>
    <row r="87" ht="12.75"/>
    <row r="88" ht="13.5" thickBot="1"/>
    <row r="89" spans="4:10" ht="12.75" customHeight="1">
      <c r="D89" s="21"/>
      <c r="E89" s="142" t="str">
        <f>B26</f>
        <v>  b.1.  KI Procedures Don’t Impede Evacuation</v>
      </c>
      <c r="F89" s="143"/>
      <c r="G89" s="143"/>
      <c r="H89" s="144"/>
      <c r="I89" s="144"/>
      <c r="J89" s="145"/>
    </row>
    <row r="90" spans="4:10" ht="12.75" customHeight="1" thickBot="1">
      <c r="D90" s="21"/>
      <c r="E90" s="146"/>
      <c r="F90" s="147"/>
      <c r="G90" s="147"/>
      <c r="H90" s="148"/>
      <c r="I90" s="148"/>
      <c r="J90" s="149"/>
    </row>
    <row r="91" ht="13.5" thickBot="1"/>
    <row r="92" spans="4:10" ht="12.75" customHeight="1">
      <c r="D92" s="21"/>
      <c r="E92" s="142" t="str">
        <f>B27</f>
        <v>  b.2.  Avert Mortality and Morbidity from Radiation or Accidents </v>
      </c>
      <c r="F92" s="143"/>
      <c r="G92" s="143" t="str">
        <f>B27</f>
        <v>  b.2.  Avert Mortality and Morbidity from Radiation or Accidents </v>
      </c>
      <c r="H92" s="144"/>
      <c r="I92" s="144"/>
      <c r="J92" s="145"/>
    </row>
    <row r="93" spans="4:10" ht="12.75" customHeight="1" thickBot="1">
      <c r="D93" s="21"/>
      <c r="E93" s="146"/>
      <c r="F93" s="147"/>
      <c r="G93" s="147"/>
      <c r="H93" s="148"/>
      <c r="I93" s="148"/>
      <c r="J93" s="149"/>
    </row>
    <row r="94" ht="13.5" thickBot="1"/>
    <row r="95" spans="4:10" ht="13.5" customHeight="1" thickBot="1">
      <c r="D95" s="21"/>
      <c r="E95" s="142" t="str">
        <f>B28</f>
        <v>  b.3.  Minimize Panic/Anxiety due to KI Procedures</v>
      </c>
      <c r="F95" s="143"/>
      <c r="G95" s="143" t="str">
        <f>B28</f>
        <v>  b.3.  Minimize Panic/Anxiety due to KI Procedures</v>
      </c>
      <c r="H95" s="144"/>
      <c r="I95" s="144"/>
      <c r="J95" s="145"/>
    </row>
    <row r="96" spans="3:10" ht="12.75" customHeight="1" thickBot="1">
      <c r="C96" s="188" t="str">
        <f>A25</f>
        <v>B.  Minimize Harm from Other Aspects of Incident</v>
      </c>
      <c r="D96" s="21"/>
      <c r="E96" s="146"/>
      <c r="F96" s="147"/>
      <c r="G96" s="147"/>
      <c r="H96" s="148"/>
      <c r="I96" s="148"/>
      <c r="J96" s="149"/>
    </row>
    <row r="97" ht="13.5" thickBot="1">
      <c r="C97" s="191"/>
    </row>
    <row r="98" spans="3:10" ht="13.5" customHeight="1" thickBot="1">
      <c r="C98" s="192"/>
      <c r="D98" s="21"/>
      <c r="E98" s="142" t="str">
        <f>B29</f>
        <v>  b.4.  KI Procedures’ Resource Use Not Excessive</v>
      </c>
      <c r="F98" s="143"/>
      <c r="G98" s="143" t="str">
        <f>B29</f>
        <v>  b.4.  KI Procedures’ Resource Use Not Excessive</v>
      </c>
      <c r="H98" s="144"/>
      <c r="I98" s="144"/>
      <c r="J98" s="145"/>
    </row>
    <row r="99" spans="3:10" ht="12.75" customHeight="1" thickBot="1">
      <c r="C99" s="72"/>
      <c r="D99" s="21"/>
      <c r="E99" s="146"/>
      <c r="F99" s="147"/>
      <c r="G99" s="147"/>
      <c r="H99" s="148"/>
      <c r="I99" s="148"/>
      <c r="J99" s="149"/>
    </row>
    <row r="100" ht="13.5" thickBot="1"/>
    <row r="101" spans="4:10" ht="12.75" customHeight="1">
      <c r="D101" s="21"/>
      <c r="E101" s="142" t="str">
        <f>B30</f>
        <v>  b.5.  Simple KI Procedures before/during Incident </v>
      </c>
      <c r="F101" s="143"/>
      <c r="G101" s="143" t="str">
        <f>B30</f>
        <v>  b.5.  Simple KI Procedures before/during Incident </v>
      </c>
      <c r="H101" s="144"/>
      <c r="I101" s="144"/>
      <c r="J101" s="145"/>
    </row>
    <row r="102" spans="4:10" ht="12.75" customHeight="1" thickBot="1">
      <c r="D102" s="21"/>
      <c r="E102" s="146"/>
      <c r="F102" s="147"/>
      <c r="G102" s="147"/>
      <c r="H102" s="148"/>
      <c r="I102" s="148"/>
      <c r="J102" s="149"/>
    </row>
    <row r="103" ht="13.5" thickBot="1"/>
    <row r="104" spans="4:10" ht="12.75" customHeight="1">
      <c r="D104" s="21"/>
      <c r="E104" s="142" t="str">
        <f>B31</f>
        <v>  b.6.  Educate Public to Respond to Nuclear Incident</v>
      </c>
      <c r="F104" s="143"/>
      <c r="G104" s="143" t="str">
        <f>B31</f>
        <v>  b.6.  Educate Public to Respond to Nuclear Incident</v>
      </c>
      <c r="H104" s="144"/>
      <c r="I104" s="144"/>
      <c r="J104" s="145"/>
    </row>
    <row r="105" spans="4:10" ht="12.75" customHeight="1" thickBot="1">
      <c r="D105" s="21"/>
      <c r="E105" s="146"/>
      <c r="F105" s="147"/>
      <c r="G105" s="147"/>
      <c r="H105" s="148"/>
      <c r="I105" s="148"/>
      <c r="J105" s="149"/>
    </row>
    <row r="107" spans="4:9" ht="12.75">
      <c r="D107" s="21"/>
      <c r="E107" s="44"/>
      <c r="F107" s="65"/>
      <c r="G107" s="65"/>
      <c r="H107" s="22"/>
      <c r="I107" s="22"/>
    </row>
    <row r="108" spans="4:9" ht="12.75" customHeight="1">
      <c r="D108" s="21"/>
      <c r="E108" s="65"/>
      <c r="F108" s="65"/>
      <c r="G108" s="65"/>
      <c r="H108" s="22"/>
      <c r="I108" s="22"/>
    </row>
    <row r="141" ht="2.25" customHeight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1.25" customHeight="1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</sheetData>
  <sheetProtection/>
  <mergeCells count="40">
    <mergeCell ref="E73:G75"/>
    <mergeCell ref="I75:N75"/>
    <mergeCell ref="I77:N77"/>
    <mergeCell ref="C73:C75"/>
    <mergeCell ref="I81:N81"/>
    <mergeCell ref="A32:C32"/>
    <mergeCell ref="D58:G58"/>
    <mergeCell ref="I63:N63"/>
    <mergeCell ref="I65:N65"/>
    <mergeCell ref="I67:N67"/>
    <mergeCell ref="C96:C98"/>
    <mergeCell ref="E82:G84"/>
    <mergeCell ref="E64:G66"/>
    <mergeCell ref="I71:N71"/>
    <mergeCell ref="I73:N73"/>
    <mergeCell ref="G7:J7"/>
    <mergeCell ref="G8:J8"/>
    <mergeCell ref="A10:C10"/>
    <mergeCell ref="B12:C12"/>
    <mergeCell ref="A11:C11"/>
    <mergeCell ref="C58:C59"/>
    <mergeCell ref="B28:C28"/>
    <mergeCell ref="B29:C29"/>
    <mergeCell ref="B27:C27"/>
    <mergeCell ref="B31:C31"/>
    <mergeCell ref="B14:B15"/>
    <mergeCell ref="A12:A24"/>
    <mergeCell ref="A25:C25"/>
    <mergeCell ref="B30:C30"/>
    <mergeCell ref="B16:C16"/>
    <mergeCell ref="B21:C21"/>
    <mergeCell ref="B26:C26"/>
    <mergeCell ref="E101:J102"/>
    <mergeCell ref="E104:J105"/>
    <mergeCell ref="I85:N85"/>
    <mergeCell ref="E95:J96"/>
    <mergeCell ref="I83:N83"/>
    <mergeCell ref="E89:J90"/>
    <mergeCell ref="E92:J93"/>
    <mergeCell ref="E98:J99"/>
  </mergeCells>
  <printOptions/>
  <pageMargins left="0.75" right="0.75" top="1" bottom="1" header="0.5" footer="0.5"/>
  <pageSetup fitToHeight="0" fitToWidth="1" horizontalDpi="600" verticalDpi="600" orientation="landscape" scale="68" r:id="rId2"/>
  <rowBreaks count="2" manualBreakCount="2">
    <brk id="33" max="13" man="1"/>
    <brk id="60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UCI GSM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 Spreadsheet</dc:title>
  <dc:subject/>
  <dc:creator>L. Robin Keller</dc:creator>
  <cp:keywords/>
  <dc:description>This is an example of the way state and local authorities can evaluate different plans for distributing potassium iodide (KI) to protect young people against thyroid cancer from a radioactive iodine plume due to a nuclear incident</dc:description>
  <cp:lastModifiedBy>Robin Keller</cp:lastModifiedBy>
  <cp:lastPrinted>2004-04-12T18:17:53Z</cp:lastPrinted>
  <dcterms:created xsi:type="dcterms:W3CDTF">2002-07-31T22:30:25Z</dcterms:created>
  <dcterms:modified xsi:type="dcterms:W3CDTF">2015-03-02T23:45:41Z</dcterms:modified>
  <cp:category/>
  <cp:version/>
  <cp:contentType/>
  <cp:contentStatus/>
</cp:coreProperties>
</file>